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6835" windowHeight="13545" activeTab="0"/>
  </bookViews>
  <sheets>
    <sheet name="2020 EA 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<sst xmlns="http://schemas.openxmlformats.org/spreadsheetml/2006/main" count="205" uniqueCount="196">
  <si>
    <t>PÕHITEGEVUSE TULUD</t>
  </si>
  <si>
    <t>Kokku</t>
  </si>
  <si>
    <t>OSA</t>
  </si>
  <si>
    <t>TULU KOOD</t>
  </si>
  <si>
    <t>Maksud</t>
  </si>
  <si>
    <t xml:space="preserve">Füüsilise isiku tulumaks  </t>
  </si>
  <si>
    <t>Maamaks</t>
  </si>
  <si>
    <t>Reklaamimaks</t>
  </si>
  <si>
    <t>Teede ja tänavate sulgemise maks</t>
  </si>
  <si>
    <t xml:space="preserve">Kaupade ja teenuste müük </t>
  </si>
  <si>
    <t>Riigilõivud</t>
  </si>
  <si>
    <t xml:space="preserve">Laekumised haridusasutuste majandustegevusest   </t>
  </si>
  <si>
    <t>Laekumised kultuuriasutuste majandustegevusest</t>
  </si>
  <si>
    <t>Laekumised spordiasutuste majandustegevusest</t>
  </si>
  <si>
    <t>Laekumised sotsiaalasutuste majandamistegevusest</t>
  </si>
  <si>
    <t>Laekumised elamu- ja kommunaalmajandustegevusest</t>
  </si>
  <si>
    <t>Üüri ja renditulud</t>
  </si>
  <si>
    <t>Muu kaupade ja teenuste müük</t>
  </si>
  <si>
    <t>Saadud toetused</t>
  </si>
  <si>
    <t>Sihtotstarbelised toetused jooksvateks kuludeks</t>
  </si>
  <si>
    <t>Haridus- ja Teadusministeerium</t>
  </si>
  <si>
    <t>Kaitseministeerium</t>
  </si>
  <si>
    <t>Kultuuriministeerium</t>
  </si>
  <si>
    <t>Majandus-ja Kommunikatsiooniministeerium</t>
  </si>
  <si>
    <t>Põllumajandusministeerium</t>
  </si>
  <si>
    <t>Rahandusministeerium</t>
  </si>
  <si>
    <t>Sotsiaalkindlustusamet</t>
  </si>
  <si>
    <t>Maavalitsused</t>
  </si>
  <si>
    <t>valitsussektorisse kuuluvatelt av.-õig. asutustelt</t>
  </si>
  <si>
    <t>valitsussektorisse kuuluvatelt sihtasutustelt</t>
  </si>
  <si>
    <t>Toetus muudelt residentidelt</t>
  </si>
  <si>
    <t>352.00.17</t>
  </si>
  <si>
    <t>Mittesihtotstarbelised toetused</t>
  </si>
  <si>
    <t>Tasandusfond §4 lg1</t>
  </si>
  <si>
    <t>Toetusfond §4 lg2</t>
  </si>
  <si>
    <t>Muud tulud</t>
  </si>
  <si>
    <t>Laekumised vee erikasutusest</t>
  </si>
  <si>
    <t>Saastetasud</t>
  </si>
  <si>
    <t>Eespool nimetamata muud tulud</t>
  </si>
  <si>
    <t>PÕHITEGEVUSE TULUD KOKKU</t>
  </si>
  <si>
    <t>PÕHITEGEVUSE KULUD</t>
  </si>
  <si>
    <t>TEGEVUSALA  KOOD</t>
  </si>
  <si>
    <t>Üldised valitsussektori teenused</t>
  </si>
  <si>
    <t>Valla volikogu</t>
  </si>
  <si>
    <t>Vallavalitsus</t>
  </si>
  <si>
    <t>Reservfond</t>
  </si>
  <si>
    <t>Üldised valitsussektori kulud</t>
  </si>
  <si>
    <t>Valimised</t>
  </si>
  <si>
    <t>Avalik kord ja julgeolek</t>
  </si>
  <si>
    <t>Päästeteenused</t>
  </si>
  <si>
    <t>Majandus</t>
  </si>
  <si>
    <t>Maakorraldus</t>
  </si>
  <si>
    <t>Teede hooldus ja remont</t>
  </si>
  <si>
    <t>Üldmajanduslikud arendusprojektid</t>
  </si>
  <si>
    <t>Keskkonnakaitse</t>
  </si>
  <si>
    <t>Jäätmekäitlus (prügi vedu)</t>
  </si>
  <si>
    <t>Haljastus ja maastiku kaitse</t>
  </si>
  <si>
    <t>Elamu- ja kommunaalmajandus</t>
  </si>
  <si>
    <t>Elamumajanduse arendamine</t>
  </si>
  <si>
    <t>Veevarustus</t>
  </si>
  <si>
    <t>Tänavavalgustus</t>
  </si>
  <si>
    <t>Kalmistud</t>
  </si>
  <si>
    <t>Hulkuvate loomadega seotud tegevus</t>
  </si>
  <si>
    <t>Vabaaeg, kultuur ja religioon</t>
  </si>
  <si>
    <t>Sporditegevus Kose Spordimaja</t>
  </si>
  <si>
    <t>MTÜ Kose Kunstikeskus</t>
  </si>
  <si>
    <t>Vaba aja üritused ja sport</t>
  </si>
  <si>
    <t>Kose Raamatukogu</t>
  </si>
  <si>
    <t>Rahva-ja kultuurimajad</t>
  </si>
  <si>
    <t>Kose Kultuurikeskus</t>
  </si>
  <si>
    <t>Oru Külakeskus</t>
  </si>
  <si>
    <t>Habaja Fresko</t>
  </si>
  <si>
    <t>Kultuuriüritused</t>
  </si>
  <si>
    <t>Seltsitegevus</t>
  </si>
  <si>
    <t>Ringhäälingu- ja kirjastamisteenused</t>
  </si>
  <si>
    <t>Haridus</t>
  </si>
  <si>
    <t>Ardu Lasteaed</t>
  </si>
  <si>
    <t>91104,92101,92124</t>
  </si>
  <si>
    <t>Kose-Uuemõisa Lasteaed-Kool</t>
  </si>
  <si>
    <t>Oru Põhikool</t>
  </si>
  <si>
    <t>Ardu Kool</t>
  </si>
  <si>
    <t>92201,92125,92231</t>
  </si>
  <si>
    <t>Kose Gümnaasium</t>
  </si>
  <si>
    <t>Koolitoit</t>
  </si>
  <si>
    <t>Muu haridus-arvlemine</t>
  </si>
  <si>
    <t>Sotsiaalne kaitse</t>
  </si>
  <si>
    <t>Muu puuetega inimeste sotsiaalne kaitse</t>
  </si>
  <si>
    <t>10 200 1</t>
  </si>
  <si>
    <t>10 200 2</t>
  </si>
  <si>
    <t>10 200 3</t>
  </si>
  <si>
    <t>Üldhooldekodud</t>
  </si>
  <si>
    <t>Muu eakate sotsiaalne kaitse</t>
  </si>
  <si>
    <t>Muu perekondade sotsiaalne kaitse</t>
  </si>
  <si>
    <t>Eluasemetoetused sots. riskirühmadele</t>
  </si>
  <si>
    <t>Riiklik toimetulekutoetus</t>
  </si>
  <si>
    <t>PÕHITEGEVUSE KULUD KOKKU</t>
  </si>
  <si>
    <t>PÕHITEGEVUSE SEES ANTUD  TOETUSED</t>
  </si>
  <si>
    <t>Eraldised</t>
  </si>
  <si>
    <t>Sotsiaaltoetused</t>
  </si>
  <si>
    <t>Peretoetused</t>
  </si>
  <si>
    <t>Toimetulekutoetus</t>
  </si>
  <si>
    <t>Toetused puuetega inimestele ja nende hooldajatele</t>
  </si>
  <si>
    <t>Õppetoetused</t>
  </si>
  <si>
    <t>Erijuhtudel riigi poolt makstav sotsiaalmaks</t>
  </si>
  <si>
    <t>Muud sotsiaalabitoetused ja eraldised füüsilistele .isikutele</t>
  </si>
  <si>
    <t>Sihtotstarbelised eraldised</t>
  </si>
  <si>
    <t>Sihtotstarbelised eraldised jooksvateks kuludeks</t>
  </si>
  <si>
    <t>Mittesihtotstarbelised eraldised</t>
  </si>
  <si>
    <t>Muudele residentidele</t>
  </si>
  <si>
    <t>MUUD TEGEVUSKULUD</t>
  </si>
  <si>
    <t>Tegevuskulud</t>
  </si>
  <si>
    <t xml:space="preserve">Personalikulud </t>
  </si>
  <si>
    <t>Töötasud</t>
  </si>
  <si>
    <t>Valitavate ja ametisse nimetatavate ametnike töötasu</t>
  </si>
  <si>
    <t>Avaliku teenistuse ametnike töötasu</t>
  </si>
  <si>
    <t>Töötajate töötasu</t>
  </si>
  <si>
    <t>Töövõtulepingu alusel töötajatele makstav tasu</t>
  </si>
  <si>
    <t>Muud tasud</t>
  </si>
  <si>
    <t>Erisoodustused</t>
  </si>
  <si>
    <t>Personalikuludega kaasnevad maksud</t>
  </si>
  <si>
    <t>Majandamiskulud</t>
  </si>
  <si>
    <t>MUUD KULUD</t>
  </si>
  <si>
    <t>Muud kulud</t>
  </si>
  <si>
    <t>Muud kulud (va. Intressid ja kohustistasud)</t>
  </si>
  <si>
    <t>Maksu, riigilõivu ja trahvikulud</t>
  </si>
  <si>
    <t>Muud tegevuskulud</t>
  </si>
  <si>
    <t>TEGEVUSKULUD KOKKU</t>
  </si>
  <si>
    <t>PÕHITEGEVUSE TULEM</t>
  </si>
  <si>
    <t>INVESTEERIMISTEGEVUS</t>
  </si>
  <si>
    <t>Põhivara soetuseks saadav sihtfinantseerimine</t>
  </si>
  <si>
    <t>valitsussektorisse kuuluvad SA</t>
  </si>
  <si>
    <t>Põhivara soetuseks antav sihtfinantseerimine</t>
  </si>
  <si>
    <t>Kinnistu müük</t>
  </si>
  <si>
    <t>Materiaalsete varade soetamine ja renoveerimine</t>
  </si>
  <si>
    <t>Materiaalne põhivara</t>
  </si>
  <si>
    <t>Inventari soetamine</t>
  </si>
  <si>
    <t>Intressikulu</t>
  </si>
  <si>
    <t>Laenude intressid</t>
  </si>
  <si>
    <t>Intressitulu</t>
  </si>
  <si>
    <t>INVESTEERIMISTEGEVUS KOKKU</t>
  </si>
  <si>
    <t>EELARVE TULEM +/-</t>
  </si>
  <si>
    <t>FINANTSEERIMISEGEVUS</t>
  </si>
  <si>
    <t>Kohustuste suurenemine</t>
  </si>
  <si>
    <t>Kohustuste vähenemine</t>
  </si>
  <si>
    <t>Laenude tagasimaksed</t>
  </si>
  <si>
    <t>FINANTSEERIMISTEGEVUS KOKKU</t>
  </si>
  <si>
    <t>MUUTUS KASSAS JA HOIUSTES</t>
  </si>
  <si>
    <t>Kose-Uuemõisa Lasteaed -Kool</t>
  </si>
  <si>
    <t>eelarve</t>
  </si>
  <si>
    <t xml:space="preserve">KTMaardlate kaevandamisõiguse tasu  </t>
  </si>
  <si>
    <t>Muu majandus(haldus)</t>
  </si>
  <si>
    <t>Koduteenused</t>
  </si>
  <si>
    <t>Avalike alade puhastus</t>
  </si>
  <si>
    <t>Tervishoid</t>
  </si>
  <si>
    <t>Noorte huviharidusja -tegevus</t>
  </si>
  <si>
    <t>Kose Avatud Noortekeskus</t>
  </si>
  <si>
    <t>Spordiüritused</t>
  </si>
  <si>
    <t>Kose Tervisekeskus (07600)</t>
  </si>
  <si>
    <t>Osade müük</t>
  </si>
  <si>
    <t>Oru Lasteaed</t>
  </si>
  <si>
    <t>Kose Tervisekeskus</t>
  </si>
  <si>
    <t>Kose Spordikool</t>
  </si>
  <si>
    <t xml:space="preserve">Kose Lasteaed </t>
  </si>
  <si>
    <t>Noorte huvitegevuse toetus</t>
  </si>
  <si>
    <t>Kose Muusikakool</t>
  </si>
  <si>
    <t>Kose Päevakeskus</t>
  </si>
  <si>
    <t>Raha jääk kassas ja hoiustes  (+,-)</t>
  </si>
  <si>
    <t>Toetus mitteresidentidelt</t>
  </si>
  <si>
    <t>Kosejõe Kool</t>
  </si>
  <si>
    <t>Asendus-ja järelhooldus</t>
  </si>
  <si>
    <t>Oru Lasteaia rühmaruumi rekonstrueerimine</t>
  </si>
  <si>
    <t>Mängu- ja spordiväljakud</t>
  </si>
  <si>
    <t>2020 eelarve</t>
  </si>
  <si>
    <t>Ühistranspordi korraldus</t>
  </si>
  <si>
    <t>Kose-Uuemõisa Külakeskus</t>
  </si>
  <si>
    <t>Kogudused</t>
  </si>
  <si>
    <t>Muu haridus</t>
  </si>
  <si>
    <t>sh. spordiüritused</t>
  </si>
  <si>
    <t>Ardu Lasteaia katuse rek.</t>
  </si>
  <si>
    <t>Päevakeskuse projekt</t>
  </si>
  <si>
    <t>Jäätmejaama projekt</t>
  </si>
  <si>
    <t>Mänguväljakute rek.</t>
  </si>
  <si>
    <t xml:space="preserve">Kose Spordimaja </t>
  </si>
  <si>
    <t>I lisaeelarve</t>
  </si>
  <si>
    <t xml:space="preserve">2020.AASTA KOSE VALLA EELARVE  </t>
  </si>
  <si>
    <t>Koolitransport</t>
  </si>
  <si>
    <t>II lisaeelarve</t>
  </si>
  <si>
    <t>Sotsiaalministeerium</t>
  </si>
  <si>
    <t>3502.00.06</t>
  </si>
  <si>
    <t>Kose-Ravila kergliiklustee (04510)</t>
  </si>
  <si>
    <t>Kose Gümnaasiumi algklassi hoone</t>
  </si>
  <si>
    <t>Oru Põhikpool</t>
  </si>
  <si>
    <t>Ardu Kooli klassiruumid</t>
  </si>
  <si>
    <t>Teede rekonstrueerimine(04510)</t>
  </si>
  <si>
    <t>Kose Lasteaed (091101)</t>
  </si>
  <si>
    <t>Sotsiaalkorterite rek. (06100)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</si>
</sst>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.00_ ;\-#,##0.00\ "/>
    <numFmt numFmtId="173" formatCode="#,##0.00\ &quot;kr&quot;"/>
    <numFmt numFmtId="174" formatCode="#,##0.00\ _k_r"/>
    <numFmt numFmtId="175" formatCode="&quot;Jah&quot;;&quot;Jah&quot;;&quot;Ei&quot;"/>
    <numFmt numFmtId="176" formatCode="&quot;Tõene&quot;;&quot;Tõene&quot;;&quot;Väär&quot;"/>
    <numFmt numFmtId="177" formatCode="&quot;Sees&quot;;&quot;Sees&quot;;&quot;Väljas&quot;"/>
    <numFmt numFmtId="178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i/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3" borderId="3" applyNumberFormat="0" applyAlignment="0" applyProtection="0"/>
    <xf numFmtId="0" fontId="31" fillId="0" borderId="4" applyNumberFormat="0" applyFill="0" applyAlignment="0" applyProtection="0"/>
    <xf numFmtId="0" fontId="0" fillId="24" borderId="5" applyNumberFormat="0" applyFont="0" applyAlignment="0" applyProtection="0"/>
    <xf numFmtId="0" fontId="32" fillId="25" borderId="0" applyNumberFormat="0" applyBorder="0" applyAlignment="0" applyProtection="0"/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0" borderId="9" applyNumberFormat="0" applyAlignment="0" applyProtection="0"/>
  </cellStyleXfs>
  <cellXfs count="78">
    <xf numFmtId="0" fontId="0" fillId="0" borderId="0" xfId="0" applyFont="1" applyAlignment="1">
      <alignment/>
    </xf>
    <xf numFmtId="4" fontId="2" fillId="33" borderId="10" xfId="44" applyNumberFormat="1" applyFont="1" applyFill="1" applyBorder="1">
      <alignment/>
      <protection/>
    </xf>
    <xf numFmtId="0" fontId="3" fillId="0" borderId="0" xfId="44" applyFont="1">
      <alignment/>
      <protection/>
    </xf>
    <xf numFmtId="0" fontId="2" fillId="0" borderId="0" xfId="44" applyFont="1">
      <alignment/>
      <protection/>
    </xf>
    <xf numFmtId="0" fontId="2" fillId="0" borderId="10" xfId="44" applyFont="1" applyBorder="1">
      <alignment/>
      <protection/>
    </xf>
    <xf numFmtId="0" fontId="2" fillId="0" borderId="10" xfId="44" applyFont="1" applyBorder="1" applyAlignment="1">
      <alignment horizontal="center"/>
      <protection/>
    </xf>
    <xf numFmtId="0" fontId="3" fillId="0" borderId="10" xfId="44" applyFont="1" applyBorder="1">
      <alignment/>
      <protection/>
    </xf>
    <xf numFmtId="0" fontId="3" fillId="0" borderId="10" xfId="44" applyFont="1" applyBorder="1" applyAlignment="1">
      <alignment horizontal="center"/>
      <protection/>
    </xf>
    <xf numFmtId="14" fontId="3" fillId="0" borderId="10" xfId="44" applyNumberFormat="1" applyFont="1" applyBorder="1" applyAlignment="1">
      <alignment horizontal="center"/>
      <protection/>
    </xf>
    <xf numFmtId="4" fontId="2" fillId="0" borderId="10" xfId="44" applyNumberFormat="1" applyFont="1" applyBorder="1">
      <alignment/>
      <protection/>
    </xf>
    <xf numFmtId="4" fontId="3" fillId="0" borderId="10" xfId="44" applyNumberFormat="1" applyFont="1" applyBorder="1">
      <alignment/>
      <protection/>
    </xf>
    <xf numFmtId="0" fontId="40" fillId="0" borderId="0" xfId="0" applyFont="1" applyAlignment="1">
      <alignment/>
    </xf>
    <xf numFmtId="4" fontId="3" fillId="0" borderId="11" xfId="44" applyNumberFormat="1" applyFont="1" applyFill="1" applyBorder="1">
      <alignment/>
      <protection/>
    </xf>
    <xf numFmtId="0" fontId="4" fillId="0" borderId="0" xfId="44" applyFont="1" applyAlignment="1">
      <alignment horizontal="left"/>
      <protection/>
    </xf>
    <xf numFmtId="0" fontId="4" fillId="0" borderId="0" xfId="44" applyFont="1">
      <alignment/>
      <protection/>
    </xf>
    <xf numFmtId="0" fontId="2" fillId="0" borderId="12" xfId="44" applyFont="1" applyBorder="1" applyAlignment="1">
      <alignment horizontal="right"/>
      <protection/>
    </xf>
    <xf numFmtId="0" fontId="2" fillId="0" borderId="13" xfId="44" applyFont="1" applyBorder="1">
      <alignment/>
      <protection/>
    </xf>
    <xf numFmtId="0" fontId="2" fillId="0" borderId="14" xfId="44" applyFont="1" applyBorder="1" applyAlignment="1">
      <alignment horizontal="right"/>
      <protection/>
    </xf>
    <xf numFmtId="0" fontId="2" fillId="0" borderId="15" xfId="44" applyFont="1" applyBorder="1">
      <alignment/>
      <protection/>
    </xf>
    <xf numFmtId="4" fontId="5" fillId="0" borderId="10" xfId="44" applyNumberFormat="1" applyFont="1" applyBorder="1">
      <alignment/>
      <protection/>
    </xf>
    <xf numFmtId="0" fontId="3" fillId="0" borderId="10" xfId="44" applyFont="1" applyBorder="1" applyAlignment="1">
      <alignment horizontal="right"/>
      <protection/>
    </xf>
    <xf numFmtId="0" fontId="3" fillId="0" borderId="16" xfId="44" applyFont="1" applyBorder="1">
      <alignment/>
      <protection/>
    </xf>
    <xf numFmtId="4" fontId="6" fillId="0" borderId="10" xfId="44" applyNumberFormat="1" applyFont="1" applyBorder="1">
      <alignment/>
      <protection/>
    </xf>
    <xf numFmtId="0" fontId="2" fillId="0" borderId="10" xfId="44" applyFont="1" applyBorder="1" applyAlignment="1">
      <alignment horizontal="right"/>
      <protection/>
    </xf>
    <xf numFmtId="0" fontId="2" fillId="0" borderId="16" xfId="44" applyFont="1" applyBorder="1">
      <alignment/>
      <protection/>
    </xf>
    <xf numFmtId="4" fontId="3" fillId="34" borderId="10" xfId="44" applyNumberFormat="1" applyFont="1" applyFill="1" applyBorder="1">
      <alignment/>
      <protection/>
    </xf>
    <xf numFmtId="2" fontId="3" fillId="0" borderId="10" xfId="44" applyNumberFormat="1" applyFont="1" applyBorder="1">
      <alignment/>
      <protection/>
    </xf>
    <xf numFmtId="4" fontId="5" fillId="0" borderId="10" xfId="44" applyNumberFormat="1" applyFont="1" applyFill="1" applyBorder="1">
      <alignment/>
      <protection/>
    </xf>
    <xf numFmtId="4" fontId="5" fillId="34" borderId="10" xfId="44" applyNumberFormat="1" applyFont="1" applyFill="1" applyBorder="1">
      <alignment/>
      <protection/>
    </xf>
    <xf numFmtId="0" fontId="6" fillId="0" borderId="10" xfId="44" applyFont="1" applyBorder="1" applyAlignment="1">
      <alignment horizontal="right"/>
      <protection/>
    </xf>
    <xf numFmtId="4" fontId="5" fillId="0" borderId="10" xfId="44" applyNumberFormat="1" applyFont="1" applyBorder="1" applyAlignment="1">
      <alignment horizontal="right"/>
      <protection/>
    </xf>
    <xf numFmtId="0" fontId="6" fillId="0" borderId="16" xfId="44" applyFont="1" applyBorder="1">
      <alignment/>
      <protection/>
    </xf>
    <xf numFmtId="4" fontId="6" fillId="34" borderId="10" xfId="44" applyNumberFormat="1" applyFont="1" applyFill="1" applyBorder="1">
      <alignment/>
      <protection/>
    </xf>
    <xf numFmtId="0" fontId="3" fillId="34" borderId="10" xfId="44" applyFont="1" applyFill="1" applyBorder="1">
      <alignment/>
      <protection/>
    </xf>
    <xf numFmtId="3" fontId="3" fillId="0" borderId="10" xfId="44" applyNumberFormat="1" applyFont="1" applyBorder="1" applyAlignment="1">
      <alignment horizontal="right"/>
      <protection/>
    </xf>
    <xf numFmtId="0" fontId="2" fillId="11" borderId="16" xfId="44" applyFont="1" applyFill="1" applyBorder="1">
      <alignment/>
      <protection/>
    </xf>
    <xf numFmtId="4" fontId="2" fillId="11" borderId="10" xfId="44" applyNumberFormat="1" applyFont="1" applyFill="1" applyBorder="1" applyAlignment="1">
      <alignment horizontal="right"/>
      <protection/>
    </xf>
    <xf numFmtId="0" fontId="3" fillId="34" borderId="0" xfId="44" applyFont="1" applyFill="1">
      <alignment/>
      <protection/>
    </xf>
    <xf numFmtId="0" fontId="2" fillId="11" borderId="14" xfId="44" applyFont="1" applyFill="1" applyBorder="1">
      <alignment/>
      <protection/>
    </xf>
    <xf numFmtId="4" fontId="5" fillId="11" borderId="14" xfId="44" applyNumberFormat="1" applyFont="1" applyFill="1" applyBorder="1">
      <alignment/>
      <protection/>
    </xf>
    <xf numFmtId="0" fontId="3" fillId="0" borderId="14" xfId="44" applyFont="1" applyBorder="1">
      <alignment/>
      <protection/>
    </xf>
    <xf numFmtId="4" fontId="6" fillId="0" borderId="14" xfId="44" applyNumberFormat="1" applyFont="1" applyBorder="1">
      <alignment/>
      <protection/>
    </xf>
    <xf numFmtId="4" fontId="40" fillId="0" borderId="0" xfId="0" applyNumberFormat="1" applyFont="1" applyAlignment="1">
      <alignment/>
    </xf>
    <xf numFmtId="4" fontId="5" fillId="35" borderId="10" xfId="44" applyNumberFormat="1" applyFont="1" applyFill="1" applyBorder="1" applyAlignment="1">
      <alignment horizontal="right"/>
      <protection/>
    </xf>
    <xf numFmtId="4" fontId="2" fillId="36" borderId="10" xfId="44" applyNumberFormat="1" applyFont="1" applyFill="1" applyBorder="1" applyAlignment="1">
      <alignment horizontal="right"/>
      <protection/>
    </xf>
    <xf numFmtId="4" fontId="3" fillId="36" borderId="10" xfId="44" applyNumberFormat="1" applyFont="1" applyFill="1" applyBorder="1" applyAlignment="1">
      <alignment horizontal="right"/>
      <protection/>
    </xf>
    <xf numFmtId="4" fontId="5" fillId="11" borderId="10" xfId="44" applyNumberFormat="1" applyFont="1" applyFill="1" applyBorder="1">
      <alignment/>
      <protection/>
    </xf>
    <xf numFmtId="4" fontId="2" fillId="0" borderId="10" xfId="44" applyNumberFormat="1" applyFont="1" applyBorder="1" applyAlignment="1">
      <alignment horizontal="right"/>
      <protection/>
    </xf>
    <xf numFmtId="4" fontId="2" fillId="0" borderId="10" xfId="44" applyNumberFormat="1" applyFont="1" applyFill="1" applyBorder="1" applyAlignment="1">
      <alignment horizontal="right"/>
      <protection/>
    </xf>
    <xf numFmtId="0" fontId="4" fillId="0" borderId="0" xfId="44" applyFont="1" applyBorder="1" applyAlignment="1">
      <alignment/>
      <protection/>
    </xf>
    <xf numFmtId="0" fontId="2" fillId="0" borderId="0" xfId="44" applyFont="1" applyBorder="1">
      <alignment/>
      <protection/>
    </xf>
    <xf numFmtId="0" fontId="3" fillId="0" borderId="0" xfId="44" applyFont="1" applyBorder="1">
      <alignment/>
      <protection/>
    </xf>
    <xf numFmtId="0" fontId="3" fillId="0" borderId="17" xfId="44" applyFont="1" applyBorder="1" applyAlignment="1">
      <alignment horizontal="right"/>
      <protection/>
    </xf>
    <xf numFmtId="0" fontId="2" fillId="0" borderId="10" xfId="44" applyFont="1" applyBorder="1" applyAlignment="1">
      <alignment horizontal="left"/>
      <protection/>
    </xf>
    <xf numFmtId="0" fontId="3" fillId="0" borderId="0" xfId="44" applyFont="1" applyAlignment="1">
      <alignment horizontal="left"/>
      <protection/>
    </xf>
    <xf numFmtId="0" fontId="4" fillId="0" borderId="0" xfId="44" applyFont="1" applyBorder="1" applyAlignment="1">
      <alignment horizontal="left"/>
      <protection/>
    </xf>
    <xf numFmtId="0" fontId="4" fillId="0" borderId="0" xfId="44" applyFont="1" applyBorder="1">
      <alignment/>
      <protection/>
    </xf>
    <xf numFmtId="4" fontId="3" fillId="33" borderId="10" xfId="44" applyNumberFormat="1" applyFont="1" applyFill="1" applyBorder="1">
      <alignment/>
      <protection/>
    </xf>
    <xf numFmtId="4" fontId="0" fillId="0" borderId="0" xfId="0" applyNumberFormat="1" applyAlignment="1">
      <alignment/>
    </xf>
    <xf numFmtId="4" fontId="3" fillId="0" borderId="0" xfId="44" applyNumberFormat="1" applyFont="1" applyFill="1" applyBorder="1">
      <alignment/>
      <protection/>
    </xf>
    <xf numFmtId="4" fontId="3" fillId="0" borderId="12" xfId="44" applyNumberFormat="1" applyFont="1" applyBorder="1">
      <alignment/>
      <protection/>
    </xf>
    <xf numFmtId="4" fontId="3" fillId="0" borderId="14" xfId="44" applyNumberFormat="1" applyFont="1" applyBorder="1">
      <alignment/>
      <protection/>
    </xf>
    <xf numFmtId="4" fontId="3" fillId="0" borderId="18" xfId="44" applyNumberFormat="1" applyFont="1" applyBorder="1">
      <alignment/>
      <protection/>
    </xf>
    <xf numFmtId="0" fontId="0" fillId="0" borderId="0" xfId="0" applyBorder="1" applyAlignment="1">
      <alignment/>
    </xf>
    <xf numFmtId="0" fontId="7" fillId="0" borderId="0" xfId="44" applyFont="1">
      <alignment/>
      <protection/>
    </xf>
    <xf numFmtId="174" fontId="3" fillId="0" borderId="10" xfId="44" applyNumberFormat="1" applyFont="1" applyBorder="1" applyAlignment="1">
      <alignment/>
      <protection/>
    </xf>
    <xf numFmtId="4" fontId="6" fillId="0" borderId="10" xfId="44" applyNumberFormat="1" applyFont="1" applyBorder="1" applyAlignment="1">
      <alignment/>
      <protection/>
    </xf>
    <xf numFmtId="4" fontId="3" fillId="0" borderId="10" xfId="44" applyNumberFormat="1" applyFont="1" applyBorder="1" applyAlignment="1">
      <alignment/>
      <protection/>
    </xf>
    <xf numFmtId="4" fontId="2" fillId="11" borderId="10" xfId="44" applyNumberFormat="1" applyFont="1" applyFill="1" applyBorder="1">
      <alignment/>
      <protection/>
    </xf>
    <xf numFmtId="4" fontId="3" fillId="0" borderId="16" xfId="44" applyNumberFormat="1" applyFont="1" applyBorder="1">
      <alignment/>
      <protection/>
    </xf>
    <xf numFmtId="2" fontId="3" fillId="0" borderId="14" xfId="44" applyNumberFormat="1" applyFont="1" applyBorder="1">
      <alignment/>
      <protection/>
    </xf>
    <xf numFmtId="4" fontId="6" fillId="0" borderId="16" xfId="44" applyNumberFormat="1" applyFont="1" applyBorder="1">
      <alignment/>
      <protection/>
    </xf>
    <xf numFmtId="4" fontId="3" fillId="0" borderId="19" xfId="44" applyNumberFormat="1" applyFont="1" applyBorder="1">
      <alignment/>
      <protection/>
    </xf>
    <xf numFmtId="4" fontId="6" fillId="0" borderId="20" xfId="44" applyNumberFormat="1" applyFont="1" applyBorder="1">
      <alignment/>
      <protection/>
    </xf>
    <xf numFmtId="4" fontId="6" fillId="11" borderId="14" xfId="44" applyNumberFormat="1" applyFont="1" applyFill="1" applyBorder="1">
      <alignment/>
      <protection/>
    </xf>
    <xf numFmtId="4" fontId="6" fillId="35" borderId="10" xfId="44" applyNumberFormat="1" applyFont="1" applyFill="1" applyBorder="1" applyAlignment="1">
      <alignment horizontal="right"/>
      <protection/>
    </xf>
    <xf numFmtId="4" fontId="6" fillId="11" borderId="10" xfId="44" applyNumberFormat="1" applyFont="1" applyFill="1" applyBorder="1">
      <alignment/>
      <protection/>
    </xf>
    <xf numFmtId="4" fontId="3" fillId="0" borderId="0" xfId="44" applyNumberFormat="1" applyFont="1" applyBorder="1">
      <alignment/>
      <protection/>
    </xf>
  </cellXfs>
  <cellStyles count="48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Normaallaad 2" xfId="44"/>
    <cellStyle name="Pealkiri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stus" xfId="58"/>
    <cellStyle name="Currency" xfId="59"/>
    <cellStyle name="Currency [0]" xfId="60"/>
    <cellStyle name="Väljund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0"/>
  <sheetViews>
    <sheetView tabSelected="1" zoomScalePageLayoutView="0" workbookViewId="0" topLeftCell="A169">
      <selection activeCell="B185" sqref="B185"/>
    </sheetView>
  </sheetViews>
  <sheetFormatPr defaultColWidth="9.140625" defaultRowHeight="15"/>
  <cols>
    <col min="1" max="1" width="12.00390625" style="0" customWidth="1"/>
    <col min="2" max="2" width="25.28125" style="0" customWidth="1"/>
    <col min="3" max="3" width="15.140625" style="0" customWidth="1"/>
    <col min="4" max="4" width="15.7109375" style="0" customWidth="1"/>
    <col min="5" max="5" width="14.8515625" style="0" customWidth="1"/>
    <col min="6" max="7" width="14.421875" style="0" customWidth="1"/>
    <col min="8" max="8" width="19.140625" style="0" customWidth="1"/>
  </cols>
  <sheetData>
    <row r="1" spans="1:8" ht="15">
      <c r="A1" s="2"/>
      <c r="B1" s="64" t="s">
        <v>184</v>
      </c>
      <c r="C1" s="2"/>
      <c r="D1" s="2"/>
      <c r="E1" s="2"/>
      <c r="F1" s="2"/>
      <c r="G1" s="2"/>
      <c r="H1" s="2"/>
    </row>
    <row r="2" spans="1:8" ht="15">
      <c r="A2" s="3" t="s">
        <v>0</v>
      </c>
      <c r="B2" s="3"/>
      <c r="C2" s="3"/>
      <c r="D2" s="3"/>
      <c r="E2" s="3"/>
      <c r="F2" s="3"/>
      <c r="G2" s="3"/>
      <c r="H2" s="3"/>
    </row>
    <row r="3" spans="1:8" ht="15">
      <c r="A3" s="4"/>
      <c r="B3" s="4"/>
      <c r="C3" s="5">
        <v>2020</v>
      </c>
      <c r="D3" s="5">
        <v>2020</v>
      </c>
      <c r="E3" s="5">
        <v>2020</v>
      </c>
      <c r="F3" s="5">
        <v>2020</v>
      </c>
      <c r="G3" s="5">
        <v>2020</v>
      </c>
      <c r="H3" s="5" t="s">
        <v>1</v>
      </c>
    </row>
    <row r="4" spans="1:8" ht="15">
      <c r="A4" s="6" t="s">
        <v>2</v>
      </c>
      <c r="B4" s="6" t="s">
        <v>3</v>
      </c>
      <c r="C4" s="7" t="s">
        <v>148</v>
      </c>
      <c r="D4" s="8" t="s">
        <v>183</v>
      </c>
      <c r="E4" s="8" t="s">
        <v>186</v>
      </c>
      <c r="F4" s="8"/>
      <c r="G4" s="8"/>
      <c r="H4" s="5" t="s">
        <v>172</v>
      </c>
    </row>
    <row r="5" spans="1:8" ht="15">
      <c r="A5" s="6"/>
      <c r="B5" s="6"/>
      <c r="C5" s="7"/>
      <c r="D5" s="7"/>
      <c r="E5" s="7"/>
      <c r="F5" s="7"/>
      <c r="G5" s="7"/>
      <c r="H5" s="7"/>
    </row>
    <row r="6" spans="1:8" ht="15">
      <c r="A6" s="4">
        <v>30</v>
      </c>
      <c r="B6" s="4" t="s">
        <v>4</v>
      </c>
      <c r="C6" s="9">
        <f>SUM(C8+C9+C10+C7)</f>
        <v>7581049</v>
      </c>
      <c r="D6" s="9">
        <f>SUM(D7+D8+D9)</f>
        <v>0</v>
      </c>
      <c r="E6" s="9">
        <f>SUM(E7+E8+E9)</f>
        <v>0</v>
      </c>
      <c r="F6" s="9">
        <f>SUM(F7+F8+F9)</f>
        <v>0</v>
      </c>
      <c r="G6" s="9"/>
      <c r="H6" s="9">
        <f>SUM(C6:G6)</f>
        <v>7581049</v>
      </c>
    </row>
    <row r="7" spans="1:9" ht="15">
      <c r="A7" s="6">
        <v>3000</v>
      </c>
      <c r="B7" s="6" t="s">
        <v>5</v>
      </c>
      <c r="C7" s="10">
        <v>7310049</v>
      </c>
      <c r="D7" s="10"/>
      <c r="E7" s="10"/>
      <c r="F7" s="10"/>
      <c r="G7" s="10"/>
      <c r="H7" s="10">
        <f>SUM(C7+D7+E7+F7+G7)</f>
        <v>7310049</v>
      </c>
      <c r="I7" s="58"/>
    </row>
    <row r="8" spans="1:9" ht="15">
      <c r="A8" s="6">
        <v>3030</v>
      </c>
      <c r="B8" s="6" t="s">
        <v>6</v>
      </c>
      <c r="C8" s="10">
        <v>270000</v>
      </c>
      <c r="D8" s="10"/>
      <c r="E8" s="10"/>
      <c r="F8" s="10"/>
      <c r="G8" s="10"/>
      <c r="H8" s="10">
        <f>SUM(C8+D8+E8+F8+G8)</f>
        <v>270000</v>
      </c>
      <c r="I8" s="58"/>
    </row>
    <row r="9" spans="1:9" ht="15">
      <c r="A9" s="6">
        <v>3044</v>
      </c>
      <c r="B9" s="6" t="s">
        <v>7</v>
      </c>
      <c r="C9" s="10">
        <v>1000</v>
      </c>
      <c r="D9" s="10"/>
      <c r="E9" s="10"/>
      <c r="F9" s="10"/>
      <c r="G9" s="10"/>
      <c r="H9" s="10">
        <f>SUM(C9+D9+E9+F9+G9)</f>
        <v>1000</v>
      </c>
      <c r="I9" s="58"/>
    </row>
    <row r="10" spans="1:8" ht="15">
      <c r="A10" s="6">
        <v>3045</v>
      </c>
      <c r="B10" s="6" t="s">
        <v>8</v>
      </c>
      <c r="C10" s="10">
        <v>0</v>
      </c>
      <c r="D10" s="10"/>
      <c r="E10" s="10"/>
      <c r="F10" s="10"/>
      <c r="G10" s="10"/>
      <c r="H10" s="10">
        <f>SUM(C10+D10+E10+F10+G10)</f>
        <v>0</v>
      </c>
    </row>
    <row r="11" spans="1:8" ht="15">
      <c r="A11" s="4">
        <v>32</v>
      </c>
      <c r="B11" s="4" t="s">
        <v>9</v>
      </c>
      <c r="C11" s="9">
        <f>SUM(C12+C13+C14+C15+C16+C17+C18+C19)</f>
        <v>827068</v>
      </c>
      <c r="D11" s="9">
        <f>SUM(D12+D13+D14+D15+D16+D17+D18+D19)</f>
        <v>0</v>
      </c>
      <c r="E11" s="9">
        <f>SUM(E12+E13+E14+E15+E16+E17+E18+E19)</f>
        <v>0</v>
      </c>
      <c r="F11" s="9">
        <f>SUM(F12+F13+F14+F15+F16+F17+F18+F19)</f>
        <v>0</v>
      </c>
      <c r="G11" s="9"/>
      <c r="H11" s="9">
        <f aca="true" t="shared" si="0" ref="H11:H20">SUM(C11:G11)</f>
        <v>827068</v>
      </c>
    </row>
    <row r="12" spans="1:9" ht="15">
      <c r="A12" s="6">
        <v>320</v>
      </c>
      <c r="B12" s="6" t="s">
        <v>10</v>
      </c>
      <c r="C12" s="10">
        <v>15000</v>
      </c>
      <c r="D12" s="10"/>
      <c r="E12" s="10"/>
      <c r="F12" s="10"/>
      <c r="G12" s="10"/>
      <c r="H12" s="10">
        <f t="shared" si="0"/>
        <v>15000</v>
      </c>
      <c r="I12" s="58"/>
    </row>
    <row r="13" spans="1:8" ht="15">
      <c r="A13" s="6">
        <v>3220</v>
      </c>
      <c r="B13" s="6" t="s">
        <v>11</v>
      </c>
      <c r="C13" s="10">
        <v>442000</v>
      </c>
      <c r="D13" s="10"/>
      <c r="E13" s="10"/>
      <c r="F13" s="10"/>
      <c r="G13" s="10"/>
      <c r="H13" s="10">
        <f t="shared" si="0"/>
        <v>442000</v>
      </c>
    </row>
    <row r="14" spans="1:8" ht="15">
      <c r="A14" s="6">
        <v>3221</v>
      </c>
      <c r="B14" s="6" t="s">
        <v>12</v>
      </c>
      <c r="C14" s="10">
        <v>40000</v>
      </c>
      <c r="D14" s="10"/>
      <c r="E14" s="10"/>
      <c r="F14" s="10"/>
      <c r="G14" s="10"/>
      <c r="H14" s="10">
        <f t="shared" si="0"/>
        <v>40000</v>
      </c>
    </row>
    <row r="15" spans="1:8" ht="15">
      <c r="A15" s="6">
        <v>3222</v>
      </c>
      <c r="B15" s="6" t="s">
        <v>13</v>
      </c>
      <c r="C15" s="10">
        <v>87000</v>
      </c>
      <c r="D15" s="10"/>
      <c r="E15" s="10"/>
      <c r="F15" s="10"/>
      <c r="G15" s="10"/>
      <c r="H15" s="10">
        <f t="shared" si="0"/>
        <v>87000</v>
      </c>
    </row>
    <row r="16" spans="1:8" ht="15">
      <c r="A16" s="6">
        <v>3224</v>
      </c>
      <c r="B16" s="6" t="s">
        <v>14</v>
      </c>
      <c r="C16" s="10">
        <v>83068</v>
      </c>
      <c r="D16" s="10"/>
      <c r="E16" s="10"/>
      <c r="F16" s="10"/>
      <c r="G16" s="10"/>
      <c r="H16" s="10">
        <f t="shared" si="0"/>
        <v>83068</v>
      </c>
    </row>
    <row r="17" spans="1:8" ht="15">
      <c r="A17" s="6">
        <v>3225</v>
      </c>
      <c r="B17" s="6" t="s">
        <v>15</v>
      </c>
      <c r="C17" s="10">
        <v>70000</v>
      </c>
      <c r="D17" s="10"/>
      <c r="E17" s="10"/>
      <c r="F17" s="10"/>
      <c r="G17" s="10"/>
      <c r="H17" s="10">
        <f t="shared" si="0"/>
        <v>70000</v>
      </c>
    </row>
    <row r="18" spans="1:8" ht="15">
      <c r="A18" s="6">
        <v>3233</v>
      </c>
      <c r="B18" s="6" t="s">
        <v>16</v>
      </c>
      <c r="C18" s="10">
        <v>70000</v>
      </c>
      <c r="D18" s="10"/>
      <c r="E18" s="10"/>
      <c r="F18" s="10"/>
      <c r="G18" s="10"/>
      <c r="H18" s="10">
        <f t="shared" si="0"/>
        <v>70000</v>
      </c>
    </row>
    <row r="19" spans="1:8" ht="15">
      <c r="A19" s="6">
        <v>3238</v>
      </c>
      <c r="B19" s="6" t="s">
        <v>17</v>
      </c>
      <c r="C19" s="10">
        <v>20000</v>
      </c>
      <c r="D19" s="10"/>
      <c r="E19" s="10"/>
      <c r="F19" s="10"/>
      <c r="G19" s="10"/>
      <c r="H19" s="10">
        <f t="shared" si="0"/>
        <v>20000</v>
      </c>
    </row>
    <row r="20" spans="1:8" ht="15">
      <c r="A20" s="4">
        <v>35</v>
      </c>
      <c r="B20" s="4" t="s">
        <v>18</v>
      </c>
      <c r="C20" s="9">
        <f>SUM(C34+C21)</f>
        <v>4762397</v>
      </c>
      <c r="D20" s="9">
        <f>SUM(D21+D34)</f>
        <v>18704</v>
      </c>
      <c r="E20" s="9"/>
      <c r="F20" s="9">
        <f>SUM(F21+F34)</f>
        <v>0</v>
      </c>
      <c r="G20" s="9"/>
      <c r="H20" s="9">
        <f t="shared" si="0"/>
        <v>4781101</v>
      </c>
    </row>
    <row r="21" spans="1:8" ht="15">
      <c r="A21" s="4">
        <v>3500</v>
      </c>
      <c r="B21" s="4" t="s">
        <v>19</v>
      </c>
      <c r="C21" s="9">
        <v>404141</v>
      </c>
      <c r="D21" s="9"/>
      <c r="E21" s="9"/>
      <c r="F21" s="9">
        <f>SUM(F23+F22+F24+F25+F26+F27+F28+F29+F30+F31+F32+F33)</f>
        <v>0</v>
      </c>
      <c r="G21" s="9"/>
      <c r="H21" s="9">
        <f>SUM(H23+H22+H24+H25+H26+H27+H28+H29+H30+H31+H32+H33)</f>
        <v>404141</v>
      </c>
    </row>
    <row r="22" spans="1:8" ht="15">
      <c r="A22" s="6">
        <v>35000002</v>
      </c>
      <c r="B22" s="6" t="s">
        <v>20</v>
      </c>
      <c r="C22" s="10">
        <v>404141</v>
      </c>
      <c r="D22" s="10"/>
      <c r="E22" s="10"/>
      <c r="F22" s="10"/>
      <c r="G22" s="10"/>
      <c r="H22" s="10">
        <v>404141</v>
      </c>
    </row>
    <row r="23" spans="1:8" ht="15">
      <c r="A23" s="6">
        <v>35000004</v>
      </c>
      <c r="B23" s="6" t="s">
        <v>21</v>
      </c>
      <c r="C23" s="10"/>
      <c r="D23" s="10"/>
      <c r="E23" s="10"/>
      <c r="F23" s="10"/>
      <c r="G23" s="10"/>
      <c r="H23" s="10">
        <f aca="true" t="shared" si="1" ref="H23:H33">E23</f>
        <v>0</v>
      </c>
    </row>
    <row r="24" spans="1:8" ht="15">
      <c r="A24" s="6">
        <v>35000006</v>
      </c>
      <c r="B24" s="6" t="s">
        <v>22</v>
      </c>
      <c r="C24" s="10"/>
      <c r="D24" s="10"/>
      <c r="E24" s="10"/>
      <c r="F24" s="10"/>
      <c r="G24" s="10"/>
      <c r="H24" s="10">
        <f t="shared" si="1"/>
        <v>0</v>
      </c>
    </row>
    <row r="25" spans="1:8" ht="15">
      <c r="A25" s="6">
        <v>35000007</v>
      </c>
      <c r="B25" s="6" t="s">
        <v>23</v>
      </c>
      <c r="C25" s="10"/>
      <c r="D25" s="10"/>
      <c r="E25" s="10"/>
      <c r="F25" s="10"/>
      <c r="G25" s="10"/>
      <c r="H25" s="10">
        <f t="shared" si="1"/>
        <v>0</v>
      </c>
    </row>
    <row r="26" spans="1:8" ht="15">
      <c r="A26" s="6">
        <v>35000008</v>
      </c>
      <c r="B26" s="6" t="s">
        <v>24</v>
      </c>
      <c r="C26" s="10"/>
      <c r="D26" s="10"/>
      <c r="E26" s="10"/>
      <c r="F26" s="10"/>
      <c r="G26" s="10"/>
      <c r="H26" s="10">
        <f t="shared" si="1"/>
        <v>0</v>
      </c>
    </row>
    <row r="27" spans="1:8" ht="15">
      <c r="A27" s="6">
        <v>35000009</v>
      </c>
      <c r="B27" s="6" t="s">
        <v>25</v>
      </c>
      <c r="C27" s="10"/>
      <c r="D27" s="10"/>
      <c r="E27" s="10"/>
      <c r="F27" s="10"/>
      <c r="G27" s="10"/>
      <c r="H27" s="10">
        <f t="shared" si="1"/>
        <v>0</v>
      </c>
    </row>
    <row r="28" spans="1:8" ht="15">
      <c r="A28" s="6">
        <v>35000012</v>
      </c>
      <c r="B28" s="6" t="s">
        <v>26</v>
      </c>
      <c r="C28" s="10"/>
      <c r="D28" s="10"/>
      <c r="E28" s="10"/>
      <c r="F28" s="10"/>
      <c r="G28" s="10"/>
      <c r="H28" s="10">
        <f t="shared" si="1"/>
        <v>0</v>
      </c>
    </row>
    <row r="29" spans="1:8" ht="15">
      <c r="A29" s="6">
        <v>35000014</v>
      </c>
      <c r="B29" s="6" t="s">
        <v>27</v>
      </c>
      <c r="C29" s="10"/>
      <c r="D29" s="10"/>
      <c r="E29" s="10"/>
      <c r="F29" s="10"/>
      <c r="G29" s="10"/>
      <c r="H29" s="10">
        <f t="shared" si="1"/>
        <v>0</v>
      </c>
    </row>
    <row r="30" spans="1:8" ht="15">
      <c r="A30" s="6">
        <v>350002</v>
      </c>
      <c r="B30" s="6" t="s">
        <v>28</v>
      </c>
      <c r="C30" s="10"/>
      <c r="D30" s="10"/>
      <c r="E30" s="10"/>
      <c r="F30" s="10"/>
      <c r="G30" s="10"/>
      <c r="H30" s="10">
        <f t="shared" si="1"/>
        <v>0</v>
      </c>
    </row>
    <row r="31" spans="1:8" ht="15">
      <c r="A31" s="6">
        <v>3500003</v>
      </c>
      <c r="B31" s="6" t="s">
        <v>29</v>
      </c>
      <c r="C31" s="10"/>
      <c r="D31" s="10"/>
      <c r="E31" s="10"/>
      <c r="F31" s="10"/>
      <c r="G31" s="10"/>
      <c r="H31" s="10">
        <f t="shared" si="1"/>
        <v>0</v>
      </c>
    </row>
    <row r="32" spans="1:8" ht="15">
      <c r="A32" s="6">
        <v>35008</v>
      </c>
      <c r="B32" s="6" t="s">
        <v>30</v>
      </c>
      <c r="C32" s="10"/>
      <c r="D32" s="10"/>
      <c r="E32" s="10"/>
      <c r="F32" s="10"/>
      <c r="G32" s="10"/>
      <c r="H32" s="10">
        <f t="shared" si="1"/>
        <v>0</v>
      </c>
    </row>
    <row r="33" spans="1:8" ht="15">
      <c r="A33" s="6">
        <v>35009</v>
      </c>
      <c r="B33" s="6" t="s">
        <v>167</v>
      </c>
      <c r="C33" s="10"/>
      <c r="D33" s="10"/>
      <c r="E33" s="10"/>
      <c r="F33" s="10"/>
      <c r="G33" s="10"/>
      <c r="H33" s="10">
        <f t="shared" si="1"/>
        <v>0</v>
      </c>
    </row>
    <row r="34" spans="1:8" ht="15">
      <c r="A34" s="4" t="s">
        <v>31</v>
      </c>
      <c r="B34" s="4" t="s">
        <v>32</v>
      </c>
      <c r="C34" s="9">
        <f>SUM(C36+C35)</f>
        <v>4358256</v>
      </c>
      <c r="D34" s="9">
        <f>SUM(D35+D36)</f>
        <v>18704</v>
      </c>
      <c r="E34" s="9">
        <f>SUM(E36+E35)</f>
        <v>0</v>
      </c>
      <c r="F34" s="9">
        <f>SUM(F35+F36)</f>
        <v>0</v>
      </c>
      <c r="G34" s="9"/>
      <c r="H34" s="9">
        <f>SUM(C34:G34)</f>
        <v>4376960</v>
      </c>
    </row>
    <row r="35" spans="1:9" ht="15">
      <c r="A35" s="6">
        <v>35200171</v>
      </c>
      <c r="B35" s="6" t="s">
        <v>33</v>
      </c>
      <c r="C35" s="10">
        <v>1007757</v>
      </c>
      <c r="D35" s="10">
        <v>8968</v>
      </c>
      <c r="E35" s="10"/>
      <c r="F35" s="10"/>
      <c r="G35" s="10"/>
      <c r="H35" s="10">
        <f>SUM(C35:G35)</f>
        <v>1016725</v>
      </c>
      <c r="I35" s="58"/>
    </row>
    <row r="36" spans="1:9" ht="15">
      <c r="A36" s="6">
        <v>35200172</v>
      </c>
      <c r="B36" s="6" t="s">
        <v>34</v>
      </c>
      <c r="C36" s="10">
        <v>3350499</v>
      </c>
      <c r="D36" s="10">
        <v>9736</v>
      </c>
      <c r="E36" s="10"/>
      <c r="F36" s="10"/>
      <c r="G36" s="10"/>
      <c r="H36" s="10">
        <f>SUM(C36:G36)</f>
        <v>3360235</v>
      </c>
      <c r="I36" s="58"/>
    </row>
    <row r="37" spans="1:8" ht="15">
      <c r="A37" s="4">
        <v>38</v>
      </c>
      <c r="B37" s="4" t="s">
        <v>35</v>
      </c>
      <c r="C37" s="9">
        <v>280000</v>
      </c>
      <c r="D37" s="9">
        <f>SUM(D39+D40+D41+D38)</f>
        <v>0</v>
      </c>
      <c r="E37" s="9">
        <f>SUM(E39+E40+E41+E38)</f>
        <v>0</v>
      </c>
      <c r="F37" s="9">
        <f>SUM(F39+F40+F41+F38)</f>
        <v>0</v>
      </c>
      <c r="G37" s="9"/>
      <c r="H37" s="9">
        <f>SUM(H39+H40+H41+H38)</f>
        <v>280000</v>
      </c>
    </row>
    <row r="38" spans="1:9" ht="15">
      <c r="A38" s="6">
        <v>382540</v>
      </c>
      <c r="B38" s="6" t="s">
        <v>36</v>
      </c>
      <c r="C38" s="10">
        <v>180000</v>
      </c>
      <c r="D38" s="10"/>
      <c r="E38" s="10"/>
      <c r="F38" s="10"/>
      <c r="G38" s="10"/>
      <c r="H38" s="10">
        <v>180000</v>
      </c>
      <c r="I38" s="58"/>
    </row>
    <row r="39" spans="1:8" ht="15">
      <c r="A39" s="6">
        <v>382500</v>
      </c>
      <c r="B39" s="6" t="s">
        <v>149</v>
      </c>
      <c r="C39" s="10">
        <v>100000</v>
      </c>
      <c r="D39" s="10"/>
      <c r="E39" s="10"/>
      <c r="F39" s="10"/>
      <c r="G39" s="10"/>
      <c r="H39" s="10">
        <v>100000</v>
      </c>
    </row>
    <row r="40" spans="1:8" ht="15">
      <c r="A40" s="6">
        <v>3882</v>
      </c>
      <c r="B40" s="6" t="s">
        <v>37</v>
      </c>
      <c r="C40" s="10"/>
      <c r="D40" s="10">
        <v>0</v>
      </c>
      <c r="E40" s="10">
        <v>0</v>
      </c>
      <c r="F40" s="10"/>
      <c r="G40" s="10"/>
      <c r="H40" s="10">
        <f>E40</f>
        <v>0</v>
      </c>
    </row>
    <row r="41" spans="1:8" ht="15">
      <c r="A41" s="6">
        <v>3888</v>
      </c>
      <c r="B41" s="6" t="s">
        <v>38</v>
      </c>
      <c r="C41" s="10"/>
      <c r="D41" s="10">
        <v>0</v>
      </c>
      <c r="E41" s="10">
        <v>0</v>
      </c>
      <c r="F41" s="10"/>
      <c r="G41" s="10"/>
      <c r="H41" s="10">
        <f>E41</f>
        <v>0</v>
      </c>
    </row>
    <row r="42" spans="1:8" ht="15">
      <c r="A42" s="4"/>
      <c r="B42" s="4" t="s">
        <v>39</v>
      </c>
      <c r="C42" s="9">
        <f aca="true" t="shared" si="2" ref="C42:H42">SUM(C6+C11+C20+C37)</f>
        <v>13450514</v>
      </c>
      <c r="D42" s="9">
        <f t="shared" si="2"/>
        <v>18704</v>
      </c>
      <c r="E42" s="9">
        <f t="shared" si="2"/>
        <v>0</v>
      </c>
      <c r="F42" s="9">
        <f t="shared" si="2"/>
        <v>0</v>
      </c>
      <c r="G42" s="9">
        <f t="shared" si="2"/>
        <v>0</v>
      </c>
      <c r="H42" s="9">
        <f t="shared" si="2"/>
        <v>13469218</v>
      </c>
    </row>
    <row r="43" spans="1:8" ht="15">
      <c r="A43" s="11"/>
      <c r="B43" s="11"/>
      <c r="C43" s="12"/>
      <c r="D43" s="11"/>
      <c r="E43" s="11"/>
      <c r="F43" s="11"/>
      <c r="G43" s="11"/>
      <c r="H43" s="42"/>
    </row>
    <row r="44" spans="1:8" ht="15">
      <c r="A44" s="11"/>
      <c r="B44" s="11"/>
      <c r="C44" s="11"/>
      <c r="D44" s="11"/>
      <c r="E44" s="11"/>
      <c r="F44" s="11"/>
      <c r="G44" s="11"/>
      <c r="H44" s="11"/>
    </row>
    <row r="45" spans="1:8" ht="15">
      <c r="A45" s="13" t="s">
        <v>40</v>
      </c>
      <c r="B45" s="14"/>
      <c r="C45" s="2"/>
      <c r="D45" s="2"/>
      <c r="E45" s="2"/>
      <c r="F45" s="2"/>
      <c r="G45" s="2"/>
      <c r="H45" s="2"/>
    </row>
    <row r="46" spans="1:8" ht="15">
      <c r="A46" s="13"/>
      <c r="B46" s="14"/>
      <c r="C46" s="5">
        <v>2020</v>
      </c>
      <c r="D46" s="5">
        <v>2020</v>
      </c>
      <c r="E46" s="5">
        <v>2020</v>
      </c>
      <c r="F46" s="5">
        <v>2020</v>
      </c>
      <c r="G46" s="5">
        <v>2020</v>
      </c>
      <c r="H46" s="5" t="s">
        <v>1</v>
      </c>
    </row>
    <row r="47" spans="1:8" ht="15">
      <c r="A47" s="15" t="s">
        <v>2</v>
      </c>
      <c r="B47" s="16" t="s">
        <v>41</v>
      </c>
      <c r="C47" s="7" t="s">
        <v>148</v>
      </c>
      <c r="D47" s="8" t="s">
        <v>183</v>
      </c>
      <c r="E47" s="8" t="s">
        <v>186</v>
      </c>
      <c r="F47" s="8"/>
      <c r="G47" s="8"/>
      <c r="H47" s="5" t="s">
        <v>172</v>
      </c>
    </row>
    <row r="48" spans="1:8" ht="15">
      <c r="A48" s="17"/>
      <c r="B48" s="18"/>
      <c r="C48" s="7"/>
      <c r="D48" s="7"/>
      <c r="E48" s="7"/>
      <c r="F48" s="7"/>
      <c r="G48" s="7"/>
      <c r="H48" s="7"/>
    </row>
    <row r="49" spans="1:8" ht="15">
      <c r="A49" s="17">
        <v>1</v>
      </c>
      <c r="B49" s="18" t="s">
        <v>42</v>
      </c>
      <c r="C49" s="19">
        <f>SUM(C50:C54)</f>
        <v>1088554</v>
      </c>
      <c r="D49" s="19">
        <f>SUM(D50:D54)</f>
        <v>907</v>
      </c>
      <c r="E49" s="19">
        <f>SUM(E50:E54)</f>
        <v>0</v>
      </c>
      <c r="F49" s="19">
        <f>SUM(F50:F54)</f>
        <v>0</v>
      </c>
      <c r="G49" s="19"/>
      <c r="H49" s="28">
        <f aca="true" t="shared" si="3" ref="H49:H62">SUM(C49:G49)</f>
        <v>1089461</v>
      </c>
    </row>
    <row r="50" spans="1:8" ht="15">
      <c r="A50" s="20">
        <v>11111</v>
      </c>
      <c r="B50" s="21" t="s">
        <v>43</v>
      </c>
      <c r="C50" s="22">
        <v>99585</v>
      </c>
      <c r="D50" s="22"/>
      <c r="E50" s="10"/>
      <c r="F50" s="6"/>
      <c r="G50" s="6"/>
      <c r="H50" s="22">
        <f t="shared" si="3"/>
        <v>99585</v>
      </c>
    </row>
    <row r="51" spans="1:8" ht="15">
      <c r="A51" s="20">
        <v>11121</v>
      </c>
      <c r="B51" s="21" t="s">
        <v>44</v>
      </c>
      <c r="C51" s="22">
        <v>935969</v>
      </c>
      <c r="D51" s="22">
        <v>907</v>
      </c>
      <c r="E51" s="10"/>
      <c r="F51" s="10"/>
      <c r="G51" s="10"/>
      <c r="H51" s="22">
        <f t="shared" si="3"/>
        <v>936876</v>
      </c>
    </row>
    <row r="52" spans="1:8" ht="15">
      <c r="A52" s="20">
        <v>1114</v>
      </c>
      <c r="B52" s="21" t="s">
        <v>45</v>
      </c>
      <c r="C52" s="22">
        <v>20000</v>
      </c>
      <c r="D52" s="22"/>
      <c r="E52" s="10"/>
      <c r="F52" s="10"/>
      <c r="G52" s="10"/>
      <c r="H52" s="22">
        <f t="shared" si="3"/>
        <v>20000</v>
      </c>
    </row>
    <row r="53" spans="1:8" ht="15">
      <c r="A53" s="20">
        <v>1800</v>
      </c>
      <c r="B53" s="21" t="s">
        <v>46</v>
      </c>
      <c r="C53" s="22">
        <v>33000</v>
      </c>
      <c r="D53" s="22"/>
      <c r="E53" s="10"/>
      <c r="F53" s="6"/>
      <c r="G53" s="6"/>
      <c r="H53" s="22">
        <f t="shared" si="3"/>
        <v>33000</v>
      </c>
    </row>
    <row r="54" spans="1:8" ht="15">
      <c r="A54" s="20">
        <v>1600</v>
      </c>
      <c r="B54" s="21" t="s">
        <v>47</v>
      </c>
      <c r="C54" s="22">
        <v>0</v>
      </c>
      <c r="D54" s="22"/>
      <c r="E54" s="10"/>
      <c r="F54" s="6"/>
      <c r="G54" s="6"/>
      <c r="H54" s="22">
        <f t="shared" si="3"/>
        <v>0</v>
      </c>
    </row>
    <row r="55" spans="1:8" ht="15">
      <c r="A55" s="23">
        <v>3</v>
      </c>
      <c r="B55" s="24" t="s">
        <v>48</v>
      </c>
      <c r="C55" s="19">
        <v>3000</v>
      </c>
      <c r="D55" s="19"/>
      <c r="E55" s="19"/>
      <c r="F55" s="19">
        <f>SUM(F56:F56)</f>
        <v>0</v>
      </c>
      <c r="G55" s="19"/>
      <c r="H55" s="28">
        <f t="shared" si="3"/>
        <v>3000</v>
      </c>
    </row>
    <row r="56" spans="1:8" ht="15">
      <c r="A56" s="20">
        <v>3200</v>
      </c>
      <c r="B56" s="21" t="s">
        <v>49</v>
      </c>
      <c r="C56" s="10">
        <v>3000</v>
      </c>
      <c r="D56" s="22"/>
      <c r="E56" s="10"/>
      <c r="F56" s="6"/>
      <c r="G56" s="6"/>
      <c r="H56" s="22">
        <f t="shared" si="3"/>
        <v>3000</v>
      </c>
    </row>
    <row r="57" spans="1:8" ht="15">
      <c r="A57" s="23">
        <v>4</v>
      </c>
      <c r="B57" s="24" t="s">
        <v>50</v>
      </c>
      <c r="C57" s="19">
        <f>SUM(C58:C62)</f>
        <v>413186</v>
      </c>
      <c r="D57" s="19">
        <f>SUM(D58:D62)</f>
        <v>-2592</v>
      </c>
      <c r="E57" s="19">
        <f>SUM(E58:E62)</f>
        <v>0</v>
      </c>
      <c r="F57" s="19">
        <f>SUM(F58:F62)</f>
        <v>0</v>
      </c>
      <c r="G57" s="19"/>
      <c r="H57" s="19">
        <f t="shared" si="3"/>
        <v>410594</v>
      </c>
    </row>
    <row r="58" spans="1:8" ht="15">
      <c r="A58" s="20">
        <v>4210</v>
      </c>
      <c r="B58" s="21" t="s">
        <v>51</v>
      </c>
      <c r="C58" s="22">
        <v>7000</v>
      </c>
      <c r="D58" s="22"/>
      <c r="E58" s="10"/>
      <c r="F58" s="6"/>
      <c r="G58" s="6"/>
      <c r="H58" s="22">
        <f t="shared" si="3"/>
        <v>7000</v>
      </c>
    </row>
    <row r="59" spans="1:8" ht="15">
      <c r="A59" s="20">
        <v>4510</v>
      </c>
      <c r="B59" s="21" t="s">
        <v>52</v>
      </c>
      <c r="C59" s="22">
        <v>218829</v>
      </c>
      <c r="D59" s="22">
        <v>-2592</v>
      </c>
      <c r="E59" s="10"/>
      <c r="F59" s="26"/>
      <c r="G59" s="26"/>
      <c r="H59" s="22">
        <f t="shared" si="3"/>
        <v>216237</v>
      </c>
    </row>
    <row r="60" spans="1:8" ht="15">
      <c r="A60" s="20">
        <v>4512</v>
      </c>
      <c r="B60" s="21" t="s">
        <v>173</v>
      </c>
      <c r="C60" s="22">
        <v>32000</v>
      </c>
      <c r="D60" s="22"/>
      <c r="E60" s="10"/>
      <c r="F60" s="26"/>
      <c r="G60" s="26"/>
      <c r="H60" s="22">
        <f t="shared" si="3"/>
        <v>32000</v>
      </c>
    </row>
    <row r="61" spans="1:8" ht="15">
      <c r="A61" s="20">
        <v>4740</v>
      </c>
      <c r="B61" s="21" t="s">
        <v>53</v>
      </c>
      <c r="C61" s="22">
        <v>92500</v>
      </c>
      <c r="D61" s="22"/>
      <c r="E61" s="10"/>
      <c r="F61" s="6"/>
      <c r="G61" s="6"/>
      <c r="H61" s="22">
        <f t="shared" si="3"/>
        <v>92500</v>
      </c>
    </row>
    <row r="62" spans="1:8" ht="15">
      <c r="A62" s="20">
        <v>4900</v>
      </c>
      <c r="B62" s="21" t="s">
        <v>150</v>
      </c>
      <c r="C62" s="22">
        <v>62857</v>
      </c>
      <c r="D62" s="22"/>
      <c r="E62" s="10"/>
      <c r="F62" s="6"/>
      <c r="G62" s="6"/>
      <c r="H62" s="22">
        <f t="shared" si="3"/>
        <v>62857</v>
      </c>
    </row>
    <row r="63" spans="1:8" ht="15">
      <c r="A63" s="23">
        <v>5</v>
      </c>
      <c r="B63" s="24" t="s">
        <v>54</v>
      </c>
      <c r="C63" s="27">
        <f>SUM(C64:C66)</f>
        <v>384762</v>
      </c>
      <c r="D63" s="27">
        <f>SUM(D64:D66)</f>
        <v>0</v>
      </c>
      <c r="E63" s="27">
        <f>SUM(E64:E66)</f>
        <v>0</v>
      </c>
      <c r="F63" s="27">
        <f>SUM(F64:F66)</f>
        <v>0</v>
      </c>
      <c r="G63" s="27"/>
      <c r="H63" s="27">
        <f>SUM(H64:H66)</f>
        <v>384762</v>
      </c>
    </row>
    <row r="64" spans="1:8" ht="15">
      <c r="A64" s="20">
        <v>5100</v>
      </c>
      <c r="B64" s="21" t="s">
        <v>55</v>
      </c>
      <c r="C64" s="22">
        <v>119634</v>
      </c>
      <c r="D64" s="22"/>
      <c r="E64" s="10"/>
      <c r="F64" s="10"/>
      <c r="G64" s="10"/>
      <c r="H64" s="22">
        <f>SUM(C64:G64)</f>
        <v>119634</v>
      </c>
    </row>
    <row r="65" spans="1:8" ht="15">
      <c r="A65" s="20">
        <v>5101</v>
      </c>
      <c r="B65" s="21" t="s">
        <v>152</v>
      </c>
      <c r="C65" s="22">
        <v>150000</v>
      </c>
      <c r="D65" s="22"/>
      <c r="E65" s="10"/>
      <c r="F65" s="6"/>
      <c r="G65" s="6"/>
      <c r="H65" s="22">
        <f>SUM(C65:G65)</f>
        <v>150000</v>
      </c>
    </row>
    <row r="66" spans="1:8" ht="15">
      <c r="A66" s="20">
        <v>5400</v>
      </c>
      <c r="B66" s="21" t="s">
        <v>56</v>
      </c>
      <c r="C66" s="22">
        <v>115128</v>
      </c>
      <c r="D66" s="22"/>
      <c r="E66" s="25"/>
      <c r="F66" s="6"/>
      <c r="G66" s="6"/>
      <c r="H66" s="22">
        <f>SUM(C66:G66)</f>
        <v>115128</v>
      </c>
    </row>
    <row r="67" spans="1:8" ht="15">
      <c r="A67" s="23">
        <v>6</v>
      </c>
      <c r="B67" s="24" t="s">
        <v>57</v>
      </c>
      <c r="C67" s="19">
        <f>SUM(C68:C72)</f>
        <v>363167</v>
      </c>
      <c r="D67" s="19">
        <f>SUM(D68:D72)</f>
        <v>8968</v>
      </c>
      <c r="E67" s="19">
        <f>SUM(E68:E72)</f>
        <v>0</v>
      </c>
      <c r="F67" s="19">
        <f>SUM(F68:F72)</f>
        <v>0</v>
      </c>
      <c r="G67" s="19"/>
      <c r="H67" s="19">
        <f>SUM(H68:H72)</f>
        <v>372135</v>
      </c>
    </row>
    <row r="68" spans="1:8" ht="15">
      <c r="A68" s="20">
        <v>6100</v>
      </c>
      <c r="B68" s="21" t="s">
        <v>58</v>
      </c>
      <c r="C68" s="22">
        <v>181640</v>
      </c>
      <c r="D68" s="22">
        <v>8968</v>
      </c>
      <c r="E68" s="10"/>
      <c r="F68" s="10"/>
      <c r="G68" s="10"/>
      <c r="H68" s="22">
        <f>SUM(C68:G68)</f>
        <v>190608</v>
      </c>
    </row>
    <row r="69" spans="1:8" ht="15">
      <c r="A69" s="20">
        <v>6300</v>
      </c>
      <c r="B69" s="21" t="s">
        <v>59</v>
      </c>
      <c r="C69" s="22">
        <v>36000</v>
      </c>
      <c r="D69" s="22"/>
      <c r="E69" s="10"/>
      <c r="F69" s="6"/>
      <c r="G69" s="6"/>
      <c r="H69" s="22">
        <f>SUM(C69:G69)</f>
        <v>36000</v>
      </c>
    </row>
    <row r="70" spans="1:8" ht="15">
      <c r="A70" s="20">
        <v>6400</v>
      </c>
      <c r="B70" s="21" t="s">
        <v>60</v>
      </c>
      <c r="C70" s="22">
        <v>88659</v>
      </c>
      <c r="D70" s="22"/>
      <c r="E70" s="10"/>
      <c r="F70" s="6"/>
      <c r="G70" s="6"/>
      <c r="H70" s="22">
        <f>SUM(C70:G70)</f>
        <v>88659</v>
      </c>
    </row>
    <row r="71" spans="1:8" ht="15">
      <c r="A71" s="20">
        <v>6605</v>
      </c>
      <c r="B71" s="21" t="s">
        <v>61</v>
      </c>
      <c r="C71" s="22">
        <v>46868</v>
      </c>
      <c r="D71" s="22"/>
      <c r="E71" s="25"/>
      <c r="F71" s="6"/>
      <c r="G71" s="6"/>
      <c r="H71" s="22">
        <f>SUM(C71:G71)</f>
        <v>46868</v>
      </c>
    </row>
    <row r="72" spans="1:8" ht="15">
      <c r="A72" s="20">
        <v>6605</v>
      </c>
      <c r="B72" s="21" t="s">
        <v>62</v>
      </c>
      <c r="C72" s="22">
        <v>10000</v>
      </c>
      <c r="D72" s="22"/>
      <c r="E72" s="10"/>
      <c r="F72" s="6"/>
      <c r="G72" s="6"/>
      <c r="H72" s="22">
        <f>SUM(C72:G72)</f>
        <v>10000</v>
      </c>
    </row>
    <row r="73" spans="1:8" ht="15">
      <c r="A73" s="23">
        <v>7</v>
      </c>
      <c r="B73" s="24" t="s">
        <v>153</v>
      </c>
      <c r="C73" s="19">
        <v>0</v>
      </c>
      <c r="D73" s="19">
        <v>0</v>
      </c>
      <c r="E73" s="9">
        <v>0</v>
      </c>
      <c r="F73" s="4"/>
      <c r="G73" s="4"/>
      <c r="H73" s="28">
        <f>SUM(E73+F73)</f>
        <v>0</v>
      </c>
    </row>
    <row r="74" spans="1:8" ht="15">
      <c r="A74" s="20">
        <v>7600</v>
      </c>
      <c r="B74" s="21" t="s">
        <v>160</v>
      </c>
      <c r="C74" s="22">
        <v>0</v>
      </c>
      <c r="D74" s="22">
        <v>0</v>
      </c>
      <c r="E74" s="10">
        <v>0</v>
      </c>
      <c r="F74" s="6"/>
      <c r="G74" s="6"/>
      <c r="H74" s="19">
        <f>SUM(E74+F74)</f>
        <v>0</v>
      </c>
    </row>
    <row r="75" spans="1:8" ht="15">
      <c r="A75" s="23">
        <v>8</v>
      </c>
      <c r="B75" s="24" t="s">
        <v>63</v>
      </c>
      <c r="C75" s="28">
        <f>SUM(C77+C76+C78++C79+C80+C84+C85+C90+C91)</f>
        <v>1670275</v>
      </c>
      <c r="D75" s="28">
        <v>0</v>
      </c>
      <c r="E75" s="28">
        <f>SUM(E77+E76+E78++E79+E80+E84+E85+E90+E91)</f>
        <v>0</v>
      </c>
      <c r="F75" s="28">
        <f>SUM(F77+F76+F78++F79+F80+F84+F85+F90+F91)</f>
        <v>0</v>
      </c>
      <c r="G75" s="28"/>
      <c r="H75" s="28">
        <f aca="true" t="shared" si="4" ref="H75:H91">SUM(C75:G75)</f>
        <v>1670275</v>
      </c>
    </row>
    <row r="76" spans="1:8" ht="15">
      <c r="A76" s="20">
        <v>81021</v>
      </c>
      <c r="B76" s="21" t="s">
        <v>161</v>
      </c>
      <c r="C76" s="22">
        <v>132719</v>
      </c>
      <c r="D76" s="22"/>
      <c r="E76" s="10"/>
      <c r="F76" s="6"/>
      <c r="G76" s="6"/>
      <c r="H76" s="22">
        <f t="shared" si="4"/>
        <v>132719</v>
      </c>
    </row>
    <row r="77" spans="1:8" ht="15">
      <c r="A77" s="20">
        <v>81022</v>
      </c>
      <c r="B77" s="21" t="s">
        <v>64</v>
      </c>
      <c r="C77" s="22">
        <v>298242</v>
      </c>
      <c r="D77" s="22"/>
      <c r="E77" s="10"/>
      <c r="F77" s="6"/>
      <c r="G77" s="6"/>
      <c r="H77" s="22">
        <f t="shared" si="4"/>
        <v>298242</v>
      </c>
    </row>
    <row r="78" spans="1:9" ht="15">
      <c r="A78" s="20">
        <v>8103</v>
      </c>
      <c r="B78" s="21" t="s">
        <v>171</v>
      </c>
      <c r="C78" s="22">
        <v>9000</v>
      </c>
      <c r="D78" s="22"/>
      <c r="E78" s="10"/>
      <c r="F78" s="10"/>
      <c r="G78" s="10"/>
      <c r="H78" s="10">
        <f t="shared" si="4"/>
        <v>9000</v>
      </c>
      <c r="I78" s="58"/>
    </row>
    <row r="79" spans="1:8" ht="15">
      <c r="A79" s="20">
        <v>81073</v>
      </c>
      <c r="B79" s="21" t="s">
        <v>155</v>
      </c>
      <c r="C79" s="22">
        <v>234500</v>
      </c>
      <c r="D79" s="22"/>
      <c r="E79" s="10"/>
      <c r="F79" s="6"/>
      <c r="G79" s="6"/>
      <c r="H79" s="22">
        <f t="shared" si="4"/>
        <v>234500</v>
      </c>
    </row>
    <row r="80" spans="1:8" ht="17.25" customHeight="1">
      <c r="A80" s="29">
        <v>8109</v>
      </c>
      <c r="B80" s="21" t="s">
        <v>66</v>
      </c>
      <c r="C80" s="32">
        <f>SUM(C82+C83+C81)</f>
        <v>178007</v>
      </c>
      <c r="D80" s="22"/>
      <c r="E80" s="22"/>
      <c r="F80" s="22">
        <f>SUM(F82+F83+F81)</f>
        <v>0</v>
      </c>
      <c r="G80" s="22"/>
      <c r="H80" s="22">
        <f t="shared" si="4"/>
        <v>178007</v>
      </c>
    </row>
    <row r="81" spans="1:8" ht="15">
      <c r="A81" s="20">
        <v>81091</v>
      </c>
      <c r="B81" s="21" t="s">
        <v>72</v>
      </c>
      <c r="C81" s="32">
        <v>104507</v>
      </c>
      <c r="D81" s="22"/>
      <c r="E81" s="10"/>
      <c r="F81" s="6"/>
      <c r="G81" s="6"/>
      <c r="H81" s="22">
        <f t="shared" si="4"/>
        <v>104507</v>
      </c>
    </row>
    <row r="82" spans="1:8" ht="15">
      <c r="A82" s="20">
        <v>81092</v>
      </c>
      <c r="B82" s="21" t="s">
        <v>156</v>
      </c>
      <c r="C82" s="22">
        <v>13500</v>
      </c>
      <c r="D82" s="22"/>
      <c r="E82" s="10"/>
      <c r="F82" s="6"/>
      <c r="G82" s="6"/>
      <c r="H82" s="22">
        <f t="shared" si="4"/>
        <v>13500</v>
      </c>
    </row>
    <row r="83" spans="1:8" ht="15">
      <c r="A83" s="20">
        <v>81093</v>
      </c>
      <c r="B83" s="21" t="s">
        <v>73</v>
      </c>
      <c r="C83" s="22">
        <v>60000</v>
      </c>
      <c r="D83" s="22"/>
      <c r="E83" s="10"/>
      <c r="F83" s="6"/>
      <c r="G83" s="6"/>
      <c r="H83" s="22">
        <f t="shared" si="4"/>
        <v>60000</v>
      </c>
    </row>
    <row r="84" spans="1:8" ht="15">
      <c r="A84" s="20">
        <v>8201</v>
      </c>
      <c r="B84" s="21" t="s">
        <v>67</v>
      </c>
      <c r="C84" s="22">
        <v>324086</v>
      </c>
      <c r="D84" s="22"/>
      <c r="E84" s="10"/>
      <c r="F84" s="6"/>
      <c r="G84" s="6"/>
      <c r="H84" s="22">
        <f t="shared" si="4"/>
        <v>324086</v>
      </c>
    </row>
    <row r="85" spans="1:8" ht="15">
      <c r="A85" s="20">
        <v>8202</v>
      </c>
      <c r="B85" s="21" t="s">
        <v>68</v>
      </c>
      <c r="C85" s="32">
        <f>SUM(C86+C87+C88+C89)</f>
        <v>456821</v>
      </c>
      <c r="D85" s="22"/>
      <c r="E85" s="22"/>
      <c r="F85" s="22">
        <f>SUM(F86+F87+F88+F89)</f>
        <v>0</v>
      </c>
      <c r="G85" s="22"/>
      <c r="H85" s="22">
        <f t="shared" si="4"/>
        <v>456821</v>
      </c>
    </row>
    <row r="86" spans="1:8" ht="15">
      <c r="A86" s="20">
        <v>82020</v>
      </c>
      <c r="B86" s="21" t="s">
        <v>69</v>
      </c>
      <c r="C86" s="22">
        <v>291986</v>
      </c>
      <c r="D86" s="22"/>
      <c r="E86" s="10"/>
      <c r="F86" s="6"/>
      <c r="G86" s="6"/>
      <c r="H86" s="22">
        <f t="shared" si="4"/>
        <v>291986</v>
      </c>
    </row>
    <row r="87" spans="1:8" ht="15">
      <c r="A87" s="20">
        <v>82021</v>
      </c>
      <c r="B87" s="21" t="s">
        <v>70</v>
      </c>
      <c r="C87" s="22">
        <v>77257</v>
      </c>
      <c r="D87" s="22"/>
      <c r="E87" s="10"/>
      <c r="F87" s="10"/>
      <c r="G87" s="10"/>
      <c r="H87" s="22">
        <f t="shared" si="4"/>
        <v>77257</v>
      </c>
    </row>
    <row r="88" spans="1:8" ht="15">
      <c r="A88" s="20">
        <v>82022</v>
      </c>
      <c r="B88" s="21" t="s">
        <v>174</v>
      </c>
      <c r="C88" s="22">
        <v>61778</v>
      </c>
      <c r="D88" s="22"/>
      <c r="E88" s="10"/>
      <c r="F88" s="10"/>
      <c r="G88" s="10"/>
      <c r="H88" s="22">
        <f t="shared" si="4"/>
        <v>61778</v>
      </c>
    </row>
    <row r="89" spans="1:8" ht="15">
      <c r="A89" s="20">
        <v>82024</v>
      </c>
      <c r="B89" s="21" t="s">
        <v>71</v>
      </c>
      <c r="C89" s="22">
        <v>25800</v>
      </c>
      <c r="D89" s="22"/>
      <c r="E89" s="10"/>
      <c r="F89" s="6"/>
      <c r="G89" s="6"/>
      <c r="H89" s="22">
        <f t="shared" si="4"/>
        <v>25800</v>
      </c>
    </row>
    <row r="90" spans="1:8" ht="15">
      <c r="A90" s="20">
        <v>8300</v>
      </c>
      <c r="B90" s="21" t="s">
        <v>74</v>
      </c>
      <c r="C90" s="10">
        <v>27000</v>
      </c>
      <c r="D90" s="10"/>
      <c r="E90" s="10"/>
      <c r="F90" s="6"/>
      <c r="G90" s="6"/>
      <c r="H90" s="22">
        <f t="shared" si="4"/>
        <v>27000</v>
      </c>
    </row>
    <row r="91" spans="1:8" ht="15">
      <c r="A91" s="20">
        <v>8400</v>
      </c>
      <c r="B91" s="21" t="s">
        <v>175</v>
      </c>
      <c r="C91" s="10">
        <v>9900</v>
      </c>
      <c r="D91" s="10"/>
      <c r="E91" s="10"/>
      <c r="F91" s="6"/>
      <c r="G91" s="6"/>
      <c r="H91" s="22">
        <f t="shared" si="4"/>
        <v>9900</v>
      </c>
    </row>
    <row r="92" spans="1:8" ht="15">
      <c r="A92" s="20"/>
      <c r="B92" s="21"/>
      <c r="C92" s="10"/>
      <c r="D92" s="10"/>
      <c r="E92" s="10"/>
      <c r="F92" s="6"/>
      <c r="G92" s="6"/>
      <c r="H92" s="19"/>
    </row>
    <row r="93" spans="1:8" ht="15">
      <c r="A93" s="23">
        <v>9</v>
      </c>
      <c r="B93" s="24" t="s">
        <v>75</v>
      </c>
      <c r="C93" s="30">
        <f>SUM(C94+C95+C96+C97+C98+C99+C100+C101+C102+C106+C107+C109+C108)</f>
        <v>8825126</v>
      </c>
      <c r="D93" s="30">
        <f>SUM(D94+D95+D96+D97+D98+D99+D100+D101+D102+D106+D107+D109+D108)</f>
        <v>6878</v>
      </c>
      <c r="E93" s="30">
        <f>SUM(E94+E95+E96+E97+E98+E99+E100+E101+E102+E106+E107+E109+E108)</f>
        <v>0</v>
      </c>
      <c r="F93" s="30">
        <f>SUM(F94+F95+F96+F97+F98+F99+F100+F101+F102+F106+F107+F109+F108)</f>
        <v>0</v>
      </c>
      <c r="G93" s="30">
        <f>SUM(G94+G95+G96+G97+G98+G99+G100+G101+G102+G106+G107+G109+G108)</f>
        <v>0</v>
      </c>
      <c r="H93" s="30">
        <f aca="true" t="shared" si="5" ref="H93:H109">SUM(C93:G93)</f>
        <v>8832004</v>
      </c>
    </row>
    <row r="94" spans="1:8" ht="15">
      <c r="A94" s="20">
        <v>91101</v>
      </c>
      <c r="B94" s="21" t="s">
        <v>162</v>
      </c>
      <c r="C94" s="10">
        <v>1435229</v>
      </c>
      <c r="D94" s="10"/>
      <c r="E94" s="10"/>
      <c r="F94" s="10"/>
      <c r="G94" s="10"/>
      <c r="H94" s="22">
        <f t="shared" si="5"/>
        <v>1435229</v>
      </c>
    </row>
    <row r="95" spans="1:8" ht="15">
      <c r="A95" s="20">
        <v>91101</v>
      </c>
      <c r="B95" s="21" t="s">
        <v>76</v>
      </c>
      <c r="C95" s="10">
        <v>306374</v>
      </c>
      <c r="D95" s="10"/>
      <c r="E95" s="10"/>
      <c r="F95" s="10"/>
      <c r="G95" s="10"/>
      <c r="H95" s="22">
        <f t="shared" si="5"/>
        <v>306374</v>
      </c>
    </row>
    <row r="96" spans="1:8" ht="15">
      <c r="A96" s="20">
        <v>91102</v>
      </c>
      <c r="B96" s="21" t="s">
        <v>159</v>
      </c>
      <c r="C96" s="10">
        <v>607381</v>
      </c>
      <c r="D96" s="10"/>
      <c r="E96" s="10"/>
      <c r="F96" s="10"/>
      <c r="G96" s="10"/>
      <c r="H96" s="22">
        <f t="shared" si="5"/>
        <v>607381</v>
      </c>
    </row>
    <row r="97" spans="1:8" ht="15">
      <c r="A97" s="20">
        <v>92127</v>
      </c>
      <c r="B97" s="21" t="s">
        <v>168</v>
      </c>
      <c r="C97" s="10">
        <v>642472</v>
      </c>
      <c r="D97" s="10"/>
      <c r="E97" s="10"/>
      <c r="F97" s="10"/>
      <c r="G97" s="10"/>
      <c r="H97" s="22">
        <f t="shared" si="5"/>
        <v>642472</v>
      </c>
    </row>
    <row r="98" spans="1:8" ht="15">
      <c r="A98" s="20" t="s">
        <v>77</v>
      </c>
      <c r="B98" s="21" t="s">
        <v>78</v>
      </c>
      <c r="C98" s="10">
        <v>635391</v>
      </c>
      <c r="D98" s="10"/>
      <c r="E98" s="10"/>
      <c r="F98" s="10"/>
      <c r="G98" s="10"/>
      <c r="H98" s="22">
        <f t="shared" si="5"/>
        <v>635391</v>
      </c>
    </row>
    <row r="99" spans="1:8" ht="15">
      <c r="A99" s="20">
        <v>92121</v>
      </c>
      <c r="B99" s="21" t="s">
        <v>79</v>
      </c>
      <c r="C99" s="10">
        <v>742193</v>
      </c>
      <c r="D99" s="10"/>
      <c r="E99" s="10"/>
      <c r="F99" s="10"/>
      <c r="G99" s="10"/>
      <c r="H99" s="22">
        <f t="shared" si="5"/>
        <v>742193</v>
      </c>
    </row>
    <row r="100" spans="1:8" ht="15">
      <c r="A100" s="20">
        <v>92122</v>
      </c>
      <c r="B100" s="21" t="s">
        <v>80</v>
      </c>
      <c r="C100" s="10">
        <v>521320</v>
      </c>
      <c r="D100" s="10"/>
      <c r="E100" s="10"/>
      <c r="F100" s="10"/>
      <c r="G100" s="10"/>
      <c r="H100" s="22">
        <f t="shared" si="5"/>
        <v>521320</v>
      </c>
    </row>
    <row r="101" spans="1:8" ht="15">
      <c r="A101" s="20" t="s">
        <v>81</v>
      </c>
      <c r="B101" s="21" t="s">
        <v>82</v>
      </c>
      <c r="C101" s="10">
        <v>2713443</v>
      </c>
      <c r="D101" s="10"/>
      <c r="E101" s="25"/>
      <c r="F101" s="25"/>
      <c r="G101" s="25"/>
      <c r="H101" s="22">
        <f t="shared" si="5"/>
        <v>2713443</v>
      </c>
    </row>
    <row r="102" spans="1:8" ht="15">
      <c r="A102" s="20">
        <v>9510</v>
      </c>
      <c r="B102" s="31" t="s">
        <v>154</v>
      </c>
      <c r="C102" s="25">
        <v>525824</v>
      </c>
      <c r="D102" s="10">
        <v>6878</v>
      </c>
      <c r="E102" s="32"/>
      <c r="F102" s="32"/>
      <c r="G102" s="32"/>
      <c r="H102" s="32">
        <f t="shared" si="5"/>
        <v>532702</v>
      </c>
    </row>
    <row r="103" spans="1:8" ht="15">
      <c r="A103" s="20">
        <v>95101</v>
      </c>
      <c r="B103" s="21" t="s">
        <v>164</v>
      </c>
      <c r="C103" s="10">
        <v>305485</v>
      </c>
      <c r="D103" s="10"/>
      <c r="E103" s="25"/>
      <c r="F103" s="33"/>
      <c r="G103" s="33"/>
      <c r="H103" s="22">
        <f t="shared" si="5"/>
        <v>305485</v>
      </c>
    </row>
    <row r="104" spans="1:8" ht="15">
      <c r="A104" s="20">
        <v>95102</v>
      </c>
      <c r="B104" s="21" t="s">
        <v>65</v>
      </c>
      <c r="C104" s="10">
        <v>18000</v>
      </c>
      <c r="D104" s="10"/>
      <c r="E104" s="25"/>
      <c r="F104" s="33"/>
      <c r="G104" s="33"/>
      <c r="H104" s="22">
        <f t="shared" si="5"/>
        <v>18000</v>
      </c>
    </row>
    <row r="105" spans="1:8" ht="15">
      <c r="A105" s="20">
        <v>95103</v>
      </c>
      <c r="B105" s="21" t="s">
        <v>163</v>
      </c>
      <c r="C105" s="10">
        <v>202339</v>
      </c>
      <c r="D105" s="10">
        <v>6878</v>
      </c>
      <c r="E105" s="25"/>
      <c r="F105" s="25"/>
      <c r="G105" s="25"/>
      <c r="H105" s="22">
        <f t="shared" si="5"/>
        <v>209217</v>
      </c>
    </row>
    <row r="106" spans="1:8" ht="15">
      <c r="A106" s="20">
        <v>9600</v>
      </c>
      <c r="B106" s="21" t="s">
        <v>185</v>
      </c>
      <c r="C106" s="10">
        <v>404239</v>
      </c>
      <c r="D106" s="10"/>
      <c r="E106" s="10"/>
      <c r="F106" s="6"/>
      <c r="G106" s="6"/>
      <c r="H106" s="22">
        <f t="shared" si="5"/>
        <v>404239</v>
      </c>
    </row>
    <row r="107" spans="1:8" ht="15">
      <c r="A107" s="20">
        <v>9601</v>
      </c>
      <c r="B107" s="21" t="s">
        <v>83</v>
      </c>
      <c r="C107" s="10">
        <v>165900</v>
      </c>
      <c r="D107" s="10"/>
      <c r="E107" s="10"/>
      <c r="F107" s="10"/>
      <c r="G107" s="10"/>
      <c r="H107" s="22">
        <f t="shared" si="5"/>
        <v>165900</v>
      </c>
    </row>
    <row r="108" spans="1:8" ht="15">
      <c r="A108" s="20">
        <v>91107.092126</v>
      </c>
      <c r="B108" s="21" t="s">
        <v>84</v>
      </c>
      <c r="C108" s="10">
        <v>120000</v>
      </c>
      <c r="D108" s="10"/>
      <c r="E108" s="10"/>
      <c r="F108" s="6"/>
      <c r="G108" s="6"/>
      <c r="H108" s="22">
        <f t="shared" si="5"/>
        <v>120000</v>
      </c>
    </row>
    <row r="109" spans="1:8" ht="15">
      <c r="A109" s="20">
        <v>9800</v>
      </c>
      <c r="B109" s="21" t="s">
        <v>176</v>
      </c>
      <c r="C109" s="10">
        <v>5360</v>
      </c>
      <c r="D109" s="10"/>
      <c r="E109" s="10"/>
      <c r="F109" s="6"/>
      <c r="G109" s="6"/>
      <c r="H109" s="22">
        <f t="shared" si="5"/>
        <v>5360</v>
      </c>
    </row>
    <row r="110" spans="1:8" ht="15">
      <c r="A110" s="20"/>
      <c r="B110" s="21"/>
      <c r="C110" s="10"/>
      <c r="D110" s="10"/>
      <c r="E110" s="6"/>
      <c r="F110" s="6"/>
      <c r="G110" s="6"/>
      <c r="H110" s="19">
        <f>SUM(E110+F110)</f>
        <v>0</v>
      </c>
    </row>
    <row r="111" spans="1:8" ht="15">
      <c r="A111" s="23">
        <v>10</v>
      </c>
      <c r="B111" s="24" t="s">
        <v>85</v>
      </c>
      <c r="C111" s="19">
        <f>SUM(C112:C120)</f>
        <v>662585</v>
      </c>
      <c r="D111" s="19">
        <f>SUM(D112:D120)</f>
        <v>4543</v>
      </c>
      <c r="E111" s="19">
        <f>SUM(E112:E120)</f>
        <v>0</v>
      </c>
      <c r="F111" s="19">
        <f>SUM(F112:F120)</f>
        <v>0</v>
      </c>
      <c r="G111" s="19"/>
      <c r="H111" s="19">
        <f aca="true" t="shared" si="6" ref="H111:H120">SUM(C111:G111)</f>
        <v>667128</v>
      </c>
    </row>
    <row r="112" spans="1:8" ht="15">
      <c r="A112" s="20">
        <v>10121</v>
      </c>
      <c r="B112" s="21" t="s">
        <v>86</v>
      </c>
      <c r="C112" s="10">
        <v>44400</v>
      </c>
      <c r="D112" s="10">
        <v>822</v>
      </c>
      <c r="E112" s="10"/>
      <c r="F112" s="6"/>
      <c r="G112" s="6"/>
      <c r="H112" s="22">
        <f t="shared" si="6"/>
        <v>45222</v>
      </c>
    </row>
    <row r="113" spans="1:8" ht="15">
      <c r="A113" s="20" t="s">
        <v>87</v>
      </c>
      <c r="B113" s="21" t="s">
        <v>165</v>
      </c>
      <c r="C113" s="10">
        <v>134586</v>
      </c>
      <c r="D113" s="10"/>
      <c r="E113" s="10"/>
      <c r="F113" s="6"/>
      <c r="G113" s="6"/>
      <c r="H113" s="22">
        <f t="shared" si="6"/>
        <v>134586</v>
      </c>
    </row>
    <row r="114" spans="1:8" ht="15">
      <c r="A114" s="20" t="s">
        <v>88</v>
      </c>
      <c r="B114" s="21" t="s">
        <v>151</v>
      </c>
      <c r="C114" s="10">
        <v>119943</v>
      </c>
      <c r="D114" s="10"/>
      <c r="E114" s="10"/>
      <c r="F114" s="6"/>
      <c r="G114" s="6"/>
      <c r="H114" s="22">
        <f t="shared" si="6"/>
        <v>119943</v>
      </c>
    </row>
    <row r="115" spans="1:8" ht="15">
      <c r="A115" s="20" t="s">
        <v>89</v>
      </c>
      <c r="B115" s="21" t="s">
        <v>90</v>
      </c>
      <c r="C115" s="10">
        <v>90000</v>
      </c>
      <c r="D115" s="10"/>
      <c r="E115" s="10"/>
      <c r="F115" s="10"/>
      <c r="G115" s="10"/>
      <c r="H115" s="22">
        <f t="shared" si="6"/>
        <v>90000</v>
      </c>
    </row>
    <row r="116" spans="1:8" ht="15">
      <c r="A116" s="34">
        <v>10201</v>
      </c>
      <c r="B116" s="21" t="s">
        <v>91</v>
      </c>
      <c r="C116" s="10">
        <v>5000</v>
      </c>
      <c r="D116" s="10"/>
      <c r="E116" s="10"/>
      <c r="F116" s="6"/>
      <c r="G116" s="6"/>
      <c r="H116" s="22">
        <f t="shared" si="6"/>
        <v>5000</v>
      </c>
    </row>
    <row r="117" spans="1:8" ht="15">
      <c r="A117" s="34">
        <v>10400</v>
      </c>
      <c r="B117" s="21" t="s">
        <v>169</v>
      </c>
      <c r="C117" s="10">
        <v>94990</v>
      </c>
      <c r="D117" s="10">
        <v>10452</v>
      </c>
      <c r="E117" s="10"/>
      <c r="F117" s="10"/>
      <c r="G117" s="10"/>
      <c r="H117" s="22">
        <f t="shared" si="6"/>
        <v>105442</v>
      </c>
    </row>
    <row r="118" spans="1:8" ht="15">
      <c r="A118" s="34">
        <v>10402</v>
      </c>
      <c r="B118" s="21" t="s">
        <v>92</v>
      </c>
      <c r="C118" s="10">
        <v>101452</v>
      </c>
      <c r="D118" s="10">
        <v>-2805</v>
      </c>
      <c r="E118" s="10"/>
      <c r="F118" s="10"/>
      <c r="G118" s="10"/>
      <c r="H118" s="22">
        <f t="shared" si="6"/>
        <v>98647</v>
      </c>
    </row>
    <row r="119" spans="1:8" ht="15">
      <c r="A119" s="34">
        <v>10600</v>
      </c>
      <c r="B119" s="21" t="s">
        <v>93</v>
      </c>
      <c r="C119" s="10">
        <v>21000</v>
      </c>
      <c r="D119" s="10"/>
      <c r="E119" s="10"/>
      <c r="F119" s="6"/>
      <c r="G119" s="6"/>
      <c r="H119" s="22">
        <f t="shared" si="6"/>
        <v>21000</v>
      </c>
    </row>
    <row r="120" spans="1:8" ht="15">
      <c r="A120" s="34">
        <v>10701</v>
      </c>
      <c r="B120" s="21" t="s">
        <v>94</v>
      </c>
      <c r="C120" s="10">
        <v>51214</v>
      </c>
      <c r="D120" s="10">
        <v>-3926</v>
      </c>
      <c r="E120" s="10"/>
      <c r="F120" s="10"/>
      <c r="G120" s="10"/>
      <c r="H120" s="22">
        <f t="shared" si="6"/>
        <v>47288</v>
      </c>
    </row>
    <row r="121" spans="1:8" ht="15">
      <c r="A121" s="23"/>
      <c r="B121" s="35" t="s">
        <v>95</v>
      </c>
      <c r="C121" s="36">
        <f>SUM(C49+C55+C57+C63+C67+C73+C75+C93+C111)</f>
        <v>13410655</v>
      </c>
      <c r="D121" s="36">
        <f>SUM(D49+D55+D57+D63+D67+D73+D75+D93+D111)</f>
        <v>18704</v>
      </c>
      <c r="E121" s="36">
        <f>SUM(E49+E55+E57+E63+E67+E73+E75+E93+E111)</f>
        <v>0</v>
      </c>
      <c r="F121" s="36">
        <v>0</v>
      </c>
      <c r="G121" s="36">
        <f>SUM(G49+G55+G57+G63+G67+G73+G75+G93+G111)</f>
        <v>0</v>
      </c>
      <c r="H121" s="36">
        <f>SUM(H49+H55+H57+H63+H67+H73+H75+H93+H111)</f>
        <v>13429359</v>
      </c>
    </row>
    <row r="122" spans="1:8" ht="15">
      <c r="A122" s="2"/>
      <c r="B122" s="2"/>
      <c r="C122" s="2"/>
      <c r="D122" s="2"/>
      <c r="E122" s="2"/>
      <c r="F122" s="2"/>
      <c r="G122" s="2"/>
      <c r="H122" s="37"/>
    </row>
    <row r="123" spans="1:8" ht="15">
      <c r="A123" s="20"/>
      <c r="B123" s="4" t="s">
        <v>96</v>
      </c>
      <c r="C123" s="6"/>
      <c r="D123" s="6"/>
      <c r="E123" s="6"/>
      <c r="F123" s="6"/>
      <c r="G123" s="6"/>
      <c r="H123" s="6"/>
    </row>
    <row r="124" spans="1:8" ht="15">
      <c r="A124" s="23">
        <v>4</v>
      </c>
      <c r="B124" s="38" t="s">
        <v>97</v>
      </c>
      <c r="C124" s="39">
        <f>SUM(C125+C133+C135)</f>
        <v>1041627</v>
      </c>
      <c r="D124" s="39">
        <f>SUM(D125+D133+D135)</f>
        <v>11421</v>
      </c>
      <c r="E124" s="39">
        <f>SUM(E125+E133+E135)</f>
        <v>0</v>
      </c>
      <c r="F124" s="39">
        <f>SUM(F125+F133+F135)</f>
        <v>0</v>
      </c>
      <c r="G124" s="39">
        <v>0</v>
      </c>
      <c r="H124" s="39">
        <f aca="true" t="shared" si="7" ref="H124:H136">SUM(C124:G124)</f>
        <v>1053048</v>
      </c>
    </row>
    <row r="125" spans="1:8" ht="15">
      <c r="A125" s="20">
        <v>41</v>
      </c>
      <c r="B125" s="6" t="s">
        <v>98</v>
      </c>
      <c r="C125" s="22">
        <v>308906</v>
      </c>
      <c r="D125" s="22">
        <v>4543</v>
      </c>
      <c r="E125" s="22"/>
      <c r="F125" s="22"/>
      <c r="G125" s="41"/>
      <c r="H125" s="74">
        <f t="shared" si="7"/>
        <v>313449</v>
      </c>
    </row>
    <row r="126" spans="1:8" ht="15">
      <c r="A126" s="20">
        <v>413</v>
      </c>
      <c r="B126" s="6" t="s">
        <v>98</v>
      </c>
      <c r="C126" s="10">
        <v>308906</v>
      </c>
      <c r="D126" s="10">
        <v>4543</v>
      </c>
      <c r="E126" s="10"/>
      <c r="F126" s="10"/>
      <c r="G126" s="61"/>
      <c r="H126" s="74">
        <f t="shared" si="7"/>
        <v>313449</v>
      </c>
    </row>
    <row r="127" spans="1:8" ht="15">
      <c r="A127" s="20">
        <v>4130</v>
      </c>
      <c r="B127" s="6" t="s">
        <v>99</v>
      </c>
      <c r="C127" s="10">
        <v>160516</v>
      </c>
      <c r="D127" s="10">
        <v>7647</v>
      </c>
      <c r="E127" s="10"/>
      <c r="F127" s="10"/>
      <c r="G127" s="61"/>
      <c r="H127" s="74">
        <f t="shared" si="7"/>
        <v>168163</v>
      </c>
    </row>
    <row r="128" spans="1:8" ht="15">
      <c r="A128" s="20">
        <v>4131</v>
      </c>
      <c r="B128" s="6" t="s">
        <v>100</v>
      </c>
      <c r="C128" s="26">
        <v>51214</v>
      </c>
      <c r="D128" s="26">
        <v>-3926</v>
      </c>
      <c r="E128" s="10"/>
      <c r="F128" s="26"/>
      <c r="G128" s="70"/>
      <c r="H128" s="74">
        <f t="shared" si="7"/>
        <v>47288</v>
      </c>
    </row>
    <row r="129" spans="1:8" ht="15">
      <c r="A129" s="20">
        <v>4133</v>
      </c>
      <c r="B129" s="6" t="s">
        <v>101</v>
      </c>
      <c r="C129" s="65">
        <v>36000</v>
      </c>
      <c r="D129" s="65">
        <v>822</v>
      </c>
      <c r="E129" s="10"/>
      <c r="F129" s="6"/>
      <c r="G129" s="40"/>
      <c r="H129" s="74">
        <f t="shared" si="7"/>
        <v>36822</v>
      </c>
    </row>
    <row r="130" spans="1:8" ht="15">
      <c r="A130" s="20">
        <v>4134</v>
      </c>
      <c r="B130" s="6" t="s">
        <v>102</v>
      </c>
      <c r="C130" s="65">
        <v>6000</v>
      </c>
      <c r="D130" s="65"/>
      <c r="E130" s="10"/>
      <c r="F130" s="6"/>
      <c r="G130" s="40"/>
      <c r="H130" s="74">
        <f t="shared" si="7"/>
        <v>6000</v>
      </c>
    </row>
    <row r="131" spans="1:8" ht="15">
      <c r="A131" s="20">
        <v>4137</v>
      </c>
      <c r="B131" s="6" t="s">
        <v>103</v>
      </c>
      <c r="C131" s="65">
        <v>8400</v>
      </c>
      <c r="D131" s="65"/>
      <c r="E131" s="10"/>
      <c r="F131" s="6"/>
      <c r="G131" s="40"/>
      <c r="H131" s="74">
        <f t="shared" si="7"/>
        <v>8400</v>
      </c>
    </row>
    <row r="132" spans="1:8" ht="15">
      <c r="A132" s="20">
        <v>4138</v>
      </c>
      <c r="B132" s="6" t="s">
        <v>104</v>
      </c>
      <c r="C132" s="65">
        <v>46776</v>
      </c>
      <c r="D132" s="65"/>
      <c r="E132" s="10"/>
      <c r="F132" s="10"/>
      <c r="G132" s="61"/>
      <c r="H132" s="74">
        <f t="shared" si="7"/>
        <v>46776</v>
      </c>
    </row>
    <row r="133" spans="1:8" ht="15">
      <c r="A133" s="20">
        <v>450</v>
      </c>
      <c r="B133" s="6" t="s">
        <v>105</v>
      </c>
      <c r="C133" s="66">
        <v>446000</v>
      </c>
      <c r="D133" s="66"/>
      <c r="E133" s="22"/>
      <c r="F133" s="22"/>
      <c r="G133" s="41"/>
      <c r="H133" s="74">
        <f t="shared" si="7"/>
        <v>446000</v>
      </c>
    </row>
    <row r="134" spans="1:8" ht="15">
      <c r="A134" s="20">
        <v>4500</v>
      </c>
      <c r="B134" s="6" t="s">
        <v>106</v>
      </c>
      <c r="C134" s="67">
        <v>446000</v>
      </c>
      <c r="D134" s="67"/>
      <c r="E134" s="10"/>
      <c r="F134" s="10"/>
      <c r="G134" s="61"/>
      <c r="H134" s="74">
        <f t="shared" si="7"/>
        <v>446000</v>
      </c>
    </row>
    <row r="135" spans="1:8" ht="15">
      <c r="A135" s="20">
        <v>452</v>
      </c>
      <c r="B135" s="6" t="s">
        <v>107</v>
      </c>
      <c r="C135" s="66">
        <v>286721</v>
      </c>
      <c r="D135" s="66">
        <v>6878</v>
      </c>
      <c r="E135" s="22"/>
      <c r="F135" s="22"/>
      <c r="G135" s="41"/>
      <c r="H135" s="74">
        <f t="shared" si="7"/>
        <v>293599</v>
      </c>
    </row>
    <row r="136" spans="1:8" ht="15">
      <c r="A136" s="20">
        <v>4528</v>
      </c>
      <c r="B136" s="6" t="s">
        <v>108</v>
      </c>
      <c r="C136" s="67">
        <v>286721</v>
      </c>
      <c r="D136" s="67">
        <v>6878</v>
      </c>
      <c r="E136" s="10"/>
      <c r="F136" s="10"/>
      <c r="G136" s="61"/>
      <c r="H136" s="74">
        <f t="shared" si="7"/>
        <v>293599</v>
      </c>
    </row>
    <row r="137" spans="1:8" ht="15">
      <c r="A137" s="11"/>
      <c r="B137" s="11"/>
      <c r="C137" s="42"/>
      <c r="D137" s="11"/>
      <c r="E137" s="11"/>
      <c r="F137" s="11"/>
      <c r="G137" s="11"/>
      <c r="H137" s="11"/>
    </row>
    <row r="138" spans="1:8" ht="15">
      <c r="A138" s="23"/>
      <c r="B138" s="4" t="s">
        <v>109</v>
      </c>
      <c r="C138" s="6"/>
      <c r="D138" s="6"/>
      <c r="E138" s="6"/>
      <c r="F138" s="6"/>
      <c r="G138" s="6"/>
      <c r="H138" s="6"/>
    </row>
    <row r="139" spans="1:8" ht="15">
      <c r="A139" s="23">
        <v>5</v>
      </c>
      <c r="B139" s="4" t="s">
        <v>110</v>
      </c>
      <c r="C139" s="43">
        <f>SUM(C140+C149)</f>
        <v>12345528</v>
      </c>
      <c r="D139" s="43">
        <f>SUM(D140+D149)</f>
        <v>7283</v>
      </c>
      <c r="E139" s="43">
        <f>SUM(E140+E149)</f>
        <v>0</v>
      </c>
      <c r="F139" s="43">
        <f>SUM(F140+F149)</f>
        <v>0</v>
      </c>
      <c r="G139" s="43">
        <v>0</v>
      </c>
      <c r="H139" s="43">
        <f aca="true" t="shared" si="8" ref="H139:H149">SUM(C139:G139)</f>
        <v>12352811</v>
      </c>
    </row>
    <row r="140" spans="1:8" ht="15">
      <c r="A140" s="23">
        <v>50</v>
      </c>
      <c r="B140" s="4" t="s">
        <v>111</v>
      </c>
      <c r="C140" s="44">
        <f>SUM(C141+C148+C147)</f>
        <v>8262626</v>
      </c>
      <c r="D140" s="44">
        <f>SUM(D141+D148+D147)</f>
        <v>8968</v>
      </c>
      <c r="E140" s="44">
        <f>SUM(E141+E148+E147)</f>
        <v>0</v>
      </c>
      <c r="F140" s="44">
        <f>SUM(F141+F148+F147)</f>
        <v>0</v>
      </c>
      <c r="G140" s="44"/>
      <c r="H140" s="44">
        <f t="shared" si="8"/>
        <v>8271594</v>
      </c>
    </row>
    <row r="141" spans="1:8" ht="15">
      <c r="A141" s="20">
        <v>500</v>
      </c>
      <c r="B141" s="6" t="s">
        <v>112</v>
      </c>
      <c r="C141" s="45">
        <v>6175356</v>
      </c>
      <c r="D141" s="45">
        <v>5973</v>
      </c>
      <c r="E141" s="45"/>
      <c r="F141" s="45"/>
      <c r="G141" s="45"/>
      <c r="H141" s="45">
        <f t="shared" si="8"/>
        <v>6181329</v>
      </c>
    </row>
    <row r="142" spans="1:8" ht="15">
      <c r="A142" s="20">
        <v>5000</v>
      </c>
      <c r="B142" s="6" t="s">
        <v>113</v>
      </c>
      <c r="C142" s="10">
        <v>137813</v>
      </c>
      <c r="D142" s="10"/>
      <c r="E142" s="10"/>
      <c r="F142" s="6"/>
      <c r="G142" s="6"/>
      <c r="H142" s="75">
        <f t="shared" si="8"/>
        <v>137813</v>
      </c>
    </row>
    <row r="143" spans="1:8" ht="15">
      <c r="A143" s="20">
        <v>5001</v>
      </c>
      <c r="B143" s="6" t="s">
        <v>114</v>
      </c>
      <c r="C143" s="10">
        <v>363380</v>
      </c>
      <c r="D143" s="10"/>
      <c r="E143" s="10"/>
      <c r="F143" s="10"/>
      <c r="G143" s="10"/>
      <c r="H143" s="75">
        <f t="shared" si="8"/>
        <v>363380</v>
      </c>
    </row>
    <row r="144" spans="1:8" ht="15">
      <c r="A144" s="20">
        <v>5002</v>
      </c>
      <c r="B144" s="6" t="s">
        <v>115</v>
      </c>
      <c r="C144" s="10">
        <v>5611003</v>
      </c>
      <c r="D144" s="10"/>
      <c r="E144" s="10"/>
      <c r="F144" s="10"/>
      <c r="G144" s="10"/>
      <c r="H144" s="75">
        <f t="shared" si="8"/>
        <v>5611003</v>
      </c>
    </row>
    <row r="145" spans="1:8" ht="15">
      <c r="A145" s="20">
        <v>5005</v>
      </c>
      <c r="B145" s="6" t="s">
        <v>116</v>
      </c>
      <c r="C145" s="10">
        <v>59760</v>
      </c>
      <c r="D145" s="10">
        <v>5973</v>
      </c>
      <c r="E145" s="10"/>
      <c r="F145" s="6"/>
      <c r="G145" s="10"/>
      <c r="H145" s="75">
        <f t="shared" si="8"/>
        <v>65733</v>
      </c>
    </row>
    <row r="146" spans="1:8" ht="15">
      <c r="A146" s="20">
        <v>5008</v>
      </c>
      <c r="B146" s="6" t="s">
        <v>117</v>
      </c>
      <c r="C146" s="10">
        <v>3400</v>
      </c>
      <c r="D146" s="10"/>
      <c r="E146" s="10"/>
      <c r="F146" s="6"/>
      <c r="G146" s="6"/>
      <c r="H146" s="75">
        <f t="shared" si="8"/>
        <v>3400</v>
      </c>
    </row>
    <row r="147" spans="1:8" ht="15">
      <c r="A147" s="20">
        <v>505</v>
      </c>
      <c r="B147" s="6" t="s">
        <v>118</v>
      </c>
      <c r="C147" s="10">
        <v>0</v>
      </c>
      <c r="D147" s="10"/>
      <c r="E147" s="10"/>
      <c r="F147" s="10"/>
      <c r="G147" s="10"/>
      <c r="H147" s="75">
        <f t="shared" si="8"/>
        <v>0</v>
      </c>
    </row>
    <row r="148" spans="1:8" ht="15">
      <c r="A148" s="20">
        <v>506</v>
      </c>
      <c r="B148" s="6" t="s">
        <v>119</v>
      </c>
      <c r="C148" s="10">
        <v>2087270</v>
      </c>
      <c r="D148" s="10">
        <v>2995</v>
      </c>
      <c r="E148" s="10"/>
      <c r="F148" s="10"/>
      <c r="G148" s="10"/>
      <c r="H148" s="75">
        <f t="shared" si="8"/>
        <v>2090265</v>
      </c>
    </row>
    <row r="149" spans="1:8" ht="15">
      <c r="A149" s="23">
        <v>55</v>
      </c>
      <c r="B149" s="4" t="s">
        <v>120</v>
      </c>
      <c r="C149" s="9">
        <v>4082902</v>
      </c>
      <c r="D149" s="9">
        <v>-1685</v>
      </c>
      <c r="E149" s="9"/>
      <c r="F149" s="9"/>
      <c r="G149" s="9"/>
      <c r="H149" s="43">
        <f t="shared" si="8"/>
        <v>4081217</v>
      </c>
    </row>
    <row r="150" spans="1:8" ht="15">
      <c r="A150" s="11"/>
      <c r="B150" s="11"/>
      <c r="C150" s="11"/>
      <c r="D150" s="11"/>
      <c r="E150" s="11"/>
      <c r="F150" s="11"/>
      <c r="G150" s="11"/>
      <c r="H150" s="11"/>
    </row>
    <row r="151" spans="1:8" ht="15">
      <c r="A151" s="23"/>
      <c r="B151" s="4" t="s">
        <v>121</v>
      </c>
      <c r="C151" s="6"/>
      <c r="D151" s="6"/>
      <c r="E151" s="6"/>
      <c r="F151" s="6"/>
      <c r="G151" s="6"/>
      <c r="H151" s="6"/>
    </row>
    <row r="152" spans="1:8" ht="15">
      <c r="A152" s="23">
        <v>6</v>
      </c>
      <c r="B152" s="4" t="s">
        <v>122</v>
      </c>
      <c r="C152" s="46">
        <f>SUM(C156+C153)</f>
        <v>23500</v>
      </c>
      <c r="D152" s="46">
        <f>SUM(D156+D153)</f>
        <v>0</v>
      </c>
      <c r="E152" s="46">
        <f>SUM(E156+E153)</f>
        <v>0</v>
      </c>
      <c r="F152" s="46">
        <f>SUM(F156+F153)</f>
        <v>0</v>
      </c>
      <c r="G152" s="46"/>
      <c r="H152" s="46">
        <f>SUM(H156+H153)</f>
        <v>23500</v>
      </c>
    </row>
    <row r="153" spans="1:8" ht="15">
      <c r="A153" s="20">
        <v>60</v>
      </c>
      <c r="B153" s="6" t="s">
        <v>123</v>
      </c>
      <c r="C153" s="10">
        <v>3500</v>
      </c>
      <c r="D153" s="10"/>
      <c r="E153" s="10"/>
      <c r="F153" s="10"/>
      <c r="G153" s="10"/>
      <c r="H153" s="76">
        <f>SUM(C153:G153)</f>
        <v>3500</v>
      </c>
    </row>
    <row r="154" spans="1:8" ht="15">
      <c r="A154" s="20">
        <v>601</v>
      </c>
      <c r="B154" s="6" t="s">
        <v>124</v>
      </c>
      <c r="C154" s="10">
        <v>3500</v>
      </c>
      <c r="D154" s="10"/>
      <c r="E154" s="10"/>
      <c r="F154" s="6"/>
      <c r="G154" s="6"/>
      <c r="H154" s="76">
        <f>SUM(C154:G154)</f>
        <v>3500</v>
      </c>
    </row>
    <row r="155" spans="1:8" ht="15">
      <c r="A155" s="20">
        <v>608</v>
      </c>
      <c r="B155" s="6" t="s">
        <v>125</v>
      </c>
      <c r="C155" s="10">
        <v>20000</v>
      </c>
      <c r="D155" s="10"/>
      <c r="E155" s="10"/>
      <c r="F155" s="10"/>
      <c r="G155" s="10"/>
      <c r="H155" s="76">
        <f>SUM(C155:G155)</f>
        <v>20000</v>
      </c>
    </row>
    <row r="156" spans="1:8" ht="15">
      <c r="A156" s="20">
        <v>608099</v>
      </c>
      <c r="B156" s="6" t="s">
        <v>45</v>
      </c>
      <c r="C156" s="10">
        <v>20000</v>
      </c>
      <c r="D156" s="10"/>
      <c r="E156" s="10"/>
      <c r="F156" s="10"/>
      <c r="G156" s="10"/>
      <c r="H156" s="76">
        <f>SUM(C156:G156)</f>
        <v>20000</v>
      </c>
    </row>
    <row r="157" spans="1:8" ht="15">
      <c r="A157" s="23"/>
      <c r="B157" s="4" t="s">
        <v>126</v>
      </c>
      <c r="C157" s="47">
        <f>SUM(C124+C139+C152)</f>
        <v>13410655</v>
      </c>
      <c r="D157" s="47">
        <f>SUM(D139+D124+D152)</f>
        <v>18704</v>
      </c>
      <c r="E157" s="48">
        <f>SUM(E124+E139+E152)</f>
        <v>0</v>
      </c>
      <c r="F157" s="48"/>
      <c r="G157" s="48"/>
      <c r="H157" s="46">
        <f>SUM(C157:G157)</f>
        <v>13429359</v>
      </c>
    </row>
    <row r="158" spans="1:8" ht="15">
      <c r="A158" s="2"/>
      <c r="B158" s="2"/>
      <c r="C158" s="2"/>
      <c r="D158" s="2"/>
      <c r="E158" s="2"/>
      <c r="F158" s="2"/>
      <c r="G158" s="2"/>
      <c r="H158" s="2"/>
    </row>
    <row r="159" spans="1:8" ht="15">
      <c r="A159" s="23"/>
      <c r="B159" s="4" t="s">
        <v>127</v>
      </c>
      <c r="C159" s="1">
        <f>C42-C157</f>
        <v>39859</v>
      </c>
      <c r="D159" s="1">
        <f>D42-D157</f>
        <v>0</v>
      </c>
      <c r="E159" s="1">
        <f>E42-E157</f>
        <v>0</v>
      </c>
      <c r="F159" s="1">
        <f>F42-F157</f>
        <v>0</v>
      </c>
      <c r="G159" s="1">
        <v>0</v>
      </c>
      <c r="H159" s="1">
        <f>H42-H157</f>
        <v>39859</v>
      </c>
    </row>
    <row r="160" spans="1:8" ht="15">
      <c r="A160" s="11"/>
      <c r="B160" s="11"/>
      <c r="C160" s="11"/>
      <c r="D160" s="11"/>
      <c r="E160" s="11"/>
      <c r="F160" s="11"/>
      <c r="G160" s="11"/>
      <c r="H160" s="11"/>
    </row>
    <row r="161" spans="1:8" ht="15">
      <c r="A161" s="49" t="s">
        <v>128</v>
      </c>
      <c r="B161" s="50"/>
      <c r="C161" s="2"/>
      <c r="D161" s="2"/>
      <c r="E161" s="2"/>
      <c r="F161" s="2"/>
      <c r="G161" s="2"/>
      <c r="H161" s="2"/>
    </row>
    <row r="162" spans="1:8" ht="15">
      <c r="A162" s="49"/>
      <c r="B162" s="50"/>
      <c r="C162" s="2"/>
      <c r="D162" s="2"/>
      <c r="E162" s="2"/>
      <c r="F162" s="2"/>
      <c r="G162" s="2"/>
      <c r="H162" s="2"/>
    </row>
    <row r="163" spans="1:8" ht="15">
      <c r="A163" s="23">
        <v>3502</v>
      </c>
      <c r="B163" s="4" t="s">
        <v>129</v>
      </c>
      <c r="C163" s="46">
        <v>200000</v>
      </c>
      <c r="D163" s="46"/>
      <c r="E163" s="46"/>
      <c r="F163" s="46"/>
      <c r="G163" s="46"/>
      <c r="H163" s="46">
        <v>200000</v>
      </c>
    </row>
    <row r="164" spans="1:8" ht="15">
      <c r="A164" s="20" t="s">
        <v>188</v>
      </c>
      <c r="B164" s="6" t="s">
        <v>187</v>
      </c>
      <c r="C164" s="10">
        <v>200000</v>
      </c>
      <c r="D164" s="10"/>
      <c r="E164" s="10"/>
      <c r="F164" s="6"/>
      <c r="G164" s="6"/>
      <c r="H164" s="10">
        <v>200000</v>
      </c>
    </row>
    <row r="165" spans="1:8" ht="15">
      <c r="A165" s="20">
        <v>350203</v>
      </c>
      <c r="B165" s="6" t="s">
        <v>130</v>
      </c>
      <c r="C165" s="10">
        <v>0</v>
      </c>
      <c r="D165" s="10"/>
      <c r="E165" s="10"/>
      <c r="F165" s="10"/>
      <c r="G165" s="10"/>
      <c r="H165" s="10">
        <v>0</v>
      </c>
    </row>
    <row r="166" spans="1:8" ht="15">
      <c r="A166" s="20">
        <v>4502</v>
      </c>
      <c r="B166" s="6" t="s">
        <v>131</v>
      </c>
      <c r="C166" s="9">
        <v>0</v>
      </c>
      <c r="D166" s="9"/>
      <c r="E166" s="6"/>
      <c r="F166" s="6"/>
      <c r="G166" s="6"/>
      <c r="H166" s="6">
        <v>0</v>
      </c>
    </row>
    <row r="167" spans="1:8" ht="15">
      <c r="A167" s="20">
        <v>1512</v>
      </c>
      <c r="B167" s="6" t="s">
        <v>158</v>
      </c>
      <c r="C167" s="9">
        <v>0</v>
      </c>
      <c r="D167" s="9"/>
      <c r="E167" s="9"/>
      <c r="F167" s="9"/>
      <c r="G167" s="9"/>
      <c r="H167" s="9">
        <v>0</v>
      </c>
    </row>
    <row r="168" spans="1:8" ht="15">
      <c r="A168" s="20">
        <v>3810</v>
      </c>
      <c r="B168" s="6" t="s">
        <v>132</v>
      </c>
      <c r="C168" s="9">
        <v>0</v>
      </c>
      <c r="D168" s="9"/>
      <c r="E168" s="9"/>
      <c r="F168" s="6"/>
      <c r="G168" s="6"/>
      <c r="H168" s="9">
        <v>0</v>
      </c>
    </row>
    <row r="169" spans="1:8" ht="15">
      <c r="A169" s="23">
        <v>15</v>
      </c>
      <c r="B169" s="4" t="s">
        <v>133</v>
      </c>
      <c r="C169" s="46">
        <f>SUM(C170+C187)</f>
        <v>-3454000</v>
      </c>
      <c r="D169" s="46">
        <v>-215000</v>
      </c>
      <c r="E169" s="46"/>
      <c r="F169" s="46"/>
      <c r="G169" s="46"/>
      <c r="H169" s="46">
        <v>-3669000</v>
      </c>
    </row>
    <row r="170" spans="1:9" ht="15">
      <c r="A170" s="20">
        <v>155</v>
      </c>
      <c r="B170" s="6" t="s">
        <v>134</v>
      </c>
      <c r="C170" s="10">
        <v>-3432000</v>
      </c>
      <c r="D170" s="10">
        <v>-215000</v>
      </c>
      <c r="E170" s="10"/>
      <c r="F170" s="10"/>
      <c r="G170" s="10"/>
      <c r="H170" s="10">
        <f>SUM(C170:G170)</f>
        <v>-3647000</v>
      </c>
      <c r="I170" s="58"/>
    </row>
    <row r="171" spans="1:8" ht="15">
      <c r="A171" s="20">
        <v>1551</v>
      </c>
      <c r="B171" s="6" t="s">
        <v>193</v>
      </c>
      <c r="C171" s="10">
        <v>-300000</v>
      </c>
      <c r="D171" s="10"/>
      <c r="E171" s="10"/>
      <c r="F171" s="6"/>
      <c r="G171" s="6"/>
      <c r="H171" s="10">
        <f>SUM(C171:G171)</f>
        <v>-300000</v>
      </c>
    </row>
    <row r="172" spans="1:8" ht="15">
      <c r="A172" s="20">
        <v>1551</v>
      </c>
      <c r="B172" s="6" t="s">
        <v>189</v>
      </c>
      <c r="C172" s="10">
        <v>-500000</v>
      </c>
      <c r="D172" s="10"/>
      <c r="E172" s="10"/>
      <c r="F172" s="10"/>
      <c r="G172" s="10"/>
      <c r="H172" s="10">
        <f>SUM(C172:G172)</f>
        <v>-500000</v>
      </c>
    </row>
    <row r="173" spans="1:8" ht="15">
      <c r="A173" s="20">
        <v>1551</v>
      </c>
      <c r="B173" s="6" t="s">
        <v>190</v>
      </c>
      <c r="C173" s="10">
        <v>-1400000</v>
      </c>
      <c r="D173" s="10"/>
      <c r="E173" s="10"/>
      <c r="F173" s="10"/>
      <c r="G173" s="10"/>
      <c r="H173" s="10">
        <f>SUM(C173:G173)</f>
        <v>-1400000</v>
      </c>
    </row>
    <row r="174" spans="1:8" ht="15">
      <c r="A174" s="20">
        <v>1551</v>
      </c>
      <c r="B174" s="6" t="s">
        <v>147</v>
      </c>
      <c r="C174" s="10">
        <v>-40000</v>
      </c>
      <c r="D174" s="10"/>
      <c r="E174" s="10"/>
      <c r="F174" s="6"/>
      <c r="G174" s="6"/>
      <c r="H174" s="10">
        <f>SUM(C174:G174)</f>
        <v>-40000</v>
      </c>
    </row>
    <row r="175" spans="1:8" ht="15">
      <c r="A175" s="20">
        <v>1551</v>
      </c>
      <c r="B175" s="6" t="s">
        <v>194</v>
      </c>
      <c r="C175" s="10">
        <v>-135000</v>
      </c>
      <c r="D175" s="10"/>
      <c r="E175" s="10"/>
      <c r="F175" s="10"/>
      <c r="G175" s="10"/>
      <c r="H175" s="10">
        <f>SUM(C175:G175)</f>
        <v>-135000</v>
      </c>
    </row>
    <row r="176" spans="1:8" ht="15">
      <c r="A176" s="20">
        <v>1551</v>
      </c>
      <c r="B176" s="6" t="s">
        <v>191</v>
      </c>
      <c r="C176" s="10">
        <v>-50000</v>
      </c>
      <c r="D176" s="10"/>
      <c r="E176" s="10"/>
      <c r="F176" s="6"/>
      <c r="G176" s="6"/>
      <c r="H176" s="10">
        <f>SUM(C176:G176)</f>
        <v>-50000</v>
      </c>
    </row>
    <row r="177" spans="1:8" ht="15">
      <c r="A177" s="20">
        <v>1551</v>
      </c>
      <c r="B177" s="6" t="s">
        <v>182</v>
      </c>
      <c r="C177" s="10">
        <v>-70000</v>
      </c>
      <c r="D177" s="10"/>
      <c r="E177" s="10"/>
      <c r="F177" s="10"/>
      <c r="G177" s="10"/>
      <c r="H177" s="25">
        <f>SUM(C177:G177)</f>
        <v>-70000</v>
      </c>
    </row>
    <row r="178" spans="1:8" ht="15">
      <c r="A178" s="20">
        <v>1551</v>
      </c>
      <c r="B178" s="6" t="s">
        <v>157</v>
      </c>
      <c r="C178" s="10">
        <v>-700000</v>
      </c>
      <c r="D178" s="10"/>
      <c r="E178" s="10"/>
      <c r="F178" s="10"/>
      <c r="G178" s="10"/>
      <c r="H178" s="10">
        <f>SUM(C178:G178)</f>
        <v>-700000</v>
      </c>
    </row>
    <row r="179" spans="1:8" ht="15">
      <c r="A179" s="20">
        <v>1551</v>
      </c>
      <c r="B179" s="6" t="s">
        <v>170</v>
      </c>
      <c r="C179" s="10">
        <v>-80000</v>
      </c>
      <c r="D179" s="10"/>
      <c r="E179" s="10"/>
      <c r="F179" s="6"/>
      <c r="G179" s="6"/>
      <c r="H179" s="10">
        <f>SUM(C179:G179)</f>
        <v>-80000</v>
      </c>
    </row>
    <row r="180" spans="1:8" ht="15">
      <c r="A180" s="20">
        <v>1551</v>
      </c>
      <c r="B180" s="6" t="s">
        <v>192</v>
      </c>
      <c r="C180" s="10">
        <v>-42000</v>
      </c>
      <c r="D180" s="10"/>
      <c r="E180" s="10"/>
      <c r="F180" s="10"/>
      <c r="G180" s="10"/>
      <c r="H180" s="10">
        <f>SUM(C180:G180)</f>
        <v>-42000</v>
      </c>
    </row>
    <row r="181" spans="1:8" ht="15">
      <c r="A181" s="20">
        <v>1551</v>
      </c>
      <c r="B181" s="6" t="s">
        <v>178</v>
      </c>
      <c r="C181" s="10">
        <v>-20000</v>
      </c>
      <c r="D181" s="10"/>
      <c r="E181" s="10"/>
      <c r="F181" s="10"/>
      <c r="G181" s="10"/>
      <c r="H181" s="10">
        <f>SUM(C181:G181)</f>
        <v>-20000</v>
      </c>
    </row>
    <row r="182" spans="1:8" ht="15">
      <c r="A182" s="20">
        <v>1551</v>
      </c>
      <c r="B182" s="6" t="s">
        <v>179</v>
      </c>
      <c r="C182" s="10">
        <v>-25000</v>
      </c>
      <c r="D182" s="10"/>
      <c r="E182" s="10"/>
      <c r="F182" s="10"/>
      <c r="G182" s="10"/>
      <c r="H182" s="10">
        <f>SUM(C182:G182)</f>
        <v>-25000</v>
      </c>
    </row>
    <row r="183" spans="1:8" ht="15">
      <c r="A183" s="20">
        <v>1551</v>
      </c>
      <c r="B183" s="6" t="s">
        <v>180</v>
      </c>
      <c r="C183" s="10">
        <v>-20000</v>
      </c>
      <c r="D183" s="10"/>
      <c r="E183" s="10"/>
      <c r="F183" s="10"/>
      <c r="G183" s="10"/>
      <c r="H183" s="10">
        <f>SUM(C183:G183)</f>
        <v>-20000</v>
      </c>
    </row>
    <row r="184" spans="1:8" ht="15">
      <c r="A184" s="20">
        <v>1551</v>
      </c>
      <c r="B184" s="6" t="s">
        <v>181</v>
      </c>
      <c r="C184" s="10">
        <v>-20000</v>
      </c>
      <c r="D184" s="10"/>
      <c r="E184" s="10"/>
      <c r="F184" s="10"/>
      <c r="G184" s="60"/>
      <c r="H184" s="60">
        <f>SUM(C184:G184)</f>
        <v>-20000</v>
      </c>
    </row>
    <row r="185" spans="1:8" ht="15">
      <c r="A185" s="20">
        <v>1551</v>
      </c>
      <c r="B185" s="6" t="s">
        <v>195</v>
      </c>
      <c r="C185" s="10">
        <v>-30000</v>
      </c>
      <c r="D185" s="10"/>
      <c r="E185" s="10"/>
      <c r="F185" s="60"/>
      <c r="G185" s="60"/>
      <c r="H185" s="60">
        <f>SUM(C185:G185)</f>
        <v>-30000</v>
      </c>
    </row>
    <row r="186" spans="1:8" ht="15">
      <c r="A186" s="20">
        <v>1551</v>
      </c>
      <c r="B186" s="6" t="s">
        <v>67</v>
      </c>
      <c r="C186" s="10"/>
      <c r="D186" s="10">
        <v>-215000</v>
      </c>
      <c r="E186" s="69"/>
      <c r="F186" s="77"/>
      <c r="G186" s="77"/>
      <c r="H186" s="72">
        <v>-215000</v>
      </c>
    </row>
    <row r="187" spans="1:8" ht="15">
      <c r="A187" s="20">
        <v>1556</v>
      </c>
      <c r="B187" s="6" t="s">
        <v>135</v>
      </c>
      <c r="C187" s="22">
        <v>-22000</v>
      </c>
      <c r="D187" s="22"/>
      <c r="E187" s="71"/>
      <c r="F187" s="73"/>
      <c r="G187" s="73"/>
      <c r="H187" s="72">
        <f>SUM(C187:G187)</f>
        <v>-22000</v>
      </c>
    </row>
    <row r="188" spans="1:10" ht="15">
      <c r="A188" s="20">
        <v>1556</v>
      </c>
      <c r="B188" s="6" t="s">
        <v>177</v>
      </c>
      <c r="C188" s="10">
        <v>-22000</v>
      </c>
      <c r="D188" s="10"/>
      <c r="E188" s="10"/>
      <c r="F188" s="61"/>
      <c r="G188" s="61"/>
      <c r="H188" s="61">
        <f>SUM(C188:G188)</f>
        <v>-22000</v>
      </c>
      <c r="J188" s="63"/>
    </row>
    <row r="189" spans="1:8" ht="15">
      <c r="A189" s="20"/>
      <c r="B189" s="6"/>
      <c r="C189" s="10"/>
      <c r="D189" s="10"/>
      <c r="E189" s="6"/>
      <c r="F189" s="6"/>
      <c r="G189" s="6"/>
      <c r="H189" s="10">
        <f>E189</f>
        <v>0</v>
      </c>
    </row>
    <row r="190" spans="1:9" ht="15">
      <c r="A190" s="23">
        <v>65</v>
      </c>
      <c r="B190" s="4" t="s">
        <v>136</v>
      </c>
      <c r="C190" s="46">
        <v>-35000</v>
      </c>
      <c r="D190" s="46">
        <v>0</v>
      </c>
      <c r="E190" s="46">
        <f>SUM(E191-E192)</f>
        <v>0</v>
      </c>
      <c r="F190" s="46">
        <f>SUM(F191-F192)</f>
        <v>0</v>
      </c>
      <c r="G190" s="46"/>
      <c r="H190" s="68">
        <f>SUM(C190:G190)</f>
        <v>-35000</v>
      </c>
      <c r="I190" s="58"/>
    </row>
    <row r="191" spans="1:8" ht="15">
      <c r="A191" s="51">
        <v>65018</v>
      </c>
      <c r="B191" s="6" t="s">
        <v>137</v>
      </c>
      <c r="C191" s="10">
        <v>-35000</v>
      </c>
      <c r="D191" s="10"/>
      <c r="E191" s="10"/>
      <c r="F191" s="6"/>
      <c r="G191" s="6"/>
      <c r="H191" s="10">
        <f>SUM(C191:G191)</f>
        <v>-35000</v>
      </c>
    </row>
    <row r="192" spans="1:8" ht="15">
      <c r="A192" s="52">
        <v>655</v>
      </c>
      <c r="B192" s="6" t="s">
        <v>138</v>
      </c>
      <c r="C192" s="10">
        <v>0</v>
      </c>
      <c r="D192" s="10"/>
      <c r="E192" s="6"/>
      <c r="F192" s="6"/>
      <c r="G192" s="6"/>
      <c r="H192" s="10">
        <f>SUM(C192:G192)</f>
        <v>0</v>
      </c>
    </row>
    <row r="193" spans="1:8" ht="15">
      <c r="A193" s="23"/>
      <c r="B193" s="4" t="s">
        <v>139</v>
      </c>
      <c r="C193" s="9">
        <f>SUM(C163--C169--C190)</f>
        <v>-3289000</v>
      </c>
      <c r="D193" s="9">
        <v>-215000</v>
      </c>
      <c r="E193" s="9"/>
      <c r="F193" s="9"/>
      <c r="G193" s="9"/>
      <c r="H193" s="9">
        <f>SUM(C193:G193)</f>
        <v>-3504000</v>
      </c>
    </row>
    <row r="194" spans="1:8" ht="15">
      <c r="A194" s="2"/>
      <c r="B194" s="2"/>
      <c r="C194" s="2"/>
      <c r="D194" s="2"/>
      <c r="E194" s="2"/>
      <c r="F194" s="2"/>
      <c r="G194" s="2"/>
      <c r="H194" s="2"/>
    </row>
    <row r="195" spans="1:8" ht="15">
      <c r="A195" s="53" t="s">
        <v>140</v>
      </c>
      <c r="B195" s="9"/>
      <c r="C195" s="1">
        <f>C159+C193</f>
        <v>-3249141</v>
      </c>
      <c r="D195" s="1">
        <f>D159+D193</f>
        <v>-215000</v>
      </c>
      <c r="E195" s="1">
        <f>E159+E193</f>
        <v>0</v>
      </c>
      <c r="F195" s="1">
        <f>F159+F193</f>
        <v>0</v>
      </c>
      <c r="G195" s="1">
        <f>G159+G193</f>
        <v>0</v>
      </c>
      <c r="H195" s="1">
        <f>H159+H193</f>
        <v>-3464141</v>
      </c>
    </row>
    <row r="196" spans="1:8" ht="15">
      <c r="A196" s="54"/>
      <c r="B196" s="2"/>
      <c r="C196" s="2"/>
      <c r="D196" s="2"/>
      <c r="E196" s="2"/>
      <c r="F196" s="2"/>
      <c r="G196" s="2"/>
      <c r="H196" s="2"/>
    </row>
    <row r="197" spans="1:8" ht="15">
      <c r="A197" s="55" t="s">
        <v>141</v>
      </c>
      <c r="B197" s="50"/>
      <c r="C197" s="2"/>
      <c r="D197" s="2"/>
      <c r="E197" s="2"/>
      <c r="F197" s="2"/>
      <c r="G197" s="2"/>
      <c r="H197" s="2"/>
    </row>
    <row r="198" spans="1:8" ht="15">
      <c r="A198" s="55"/>
      <c r="B198" s="50"/>
      <c r="C198" s="2"/>
      <c r="D198" s="2"/>
      <c r="E198" s="2"/>
      <c r="F198" s="2"/>
      <c r="G198" s="2"/>
      <c r="H198" s="2"/>
    </row>
    <row r="199" spans="1:9" ht="15">
      <c r="A199" s="20"/>
      <c r="B199" s="6" t="s">
        <v>142</v>
      </c>
      <c r="C199" s="10">
        <v>2800000</v>
      </c>
      <c r="D199" s="10"/>
      <c r="E199" s="10"/>
      <c r="F199" s="10"/>
      <c r="G199" s="69"/>
      <c r="H199" s="62">
        <v>2800000</v>
      </c>
      <c r="I199" s="59"/>
    </row>
    <row r="200" spans="1:9" ht="15">
      <c r="A200" s="20"/>
      <c r="B200" s="6" t="s">
        <v>143</v>
      </c>
      <c r="C200" s="9">
        <v>-551216</v>
      </c>
      <c r="D200" s="9"/>
      <c r="E200" s="9"/>
      <c r="F200" s="6"/>
      <c r="G200" s="6"/>
      <c r="H200" s="10">
        <f>SUM(C200:G200)</f>
        <v>-551216</v>
      </c>
      <c r="I200" s="58"/>
    </row>
    <row r="201" spans="1:8" ht="15">
      <c r="A201" s="20"/>
      <c r="B201" s="6" t="s">
        <v>144</v>
      </c>
      <c r="C201" s="10">
        <v>-551216</v>
      </c>
      <c r="D201" s="10"/>
      <c r="E201" s="10"/>
      <c r="F201" s="10"/>
      <c r="G201" s="10"/>
      <c r="H201" s="10">
        <v>-551216</v>
      </c>
    </row>
    <row r="202" spans="1:8" ht="15">
      <c r="A202" s="23"/>
      <c r="B202" s="4" t="s">
        <v>145</v>
      </c>
      <c r="C202" s="1">
        <f>SUM(C199--C200)</f>
        <v>2248784</v>
      </c>
      <c r="D202" s="1"/>
      <c r="E202" s="1">
        <f>SUM(E199:E200)</f>
        <v>0</v>
      </c>
      <c r="F202" s="1"/>
      <c r="G202" s="1"/>
      <c r="H202" s="1">
        <f>SUM(H199--H200)</f>
        <v>2248784</v>
      </c>
    </row>
    <row r="203" spans="1:8" ht="15">
      <c r="A203" s="11"/>
      <c r="B203" s="11"/>
      <c r="C203" s="11"/>
      <c r="D203" s="11"/>
      <c r="E203" s="11"/>
      <c r="F203" s="11"/>
      <c r="G203" s="11"/>
      <c r="H203" s="11"/>
    </row>
    <row r="204" spans="1:8" ht="15">
      <c r="A204" s="55" t="s">
        <v>146</v>
      </c>
      <c r="B204" s="56"/>
      <c r="C204" s="2"/>
      <c r="D204" s="2"/>
      <c r="E204" s="2"/>
      <c r="F204" s="2"/>
      <c r="G204" s="2"/>
      <c r="H204" s="2"/>
    </row>
    <row r="205" spans="1:8" ht="15">
      <c r="A205" s="55"/>
      <c r="B205" s="56"/>
      <c r="C205" s="2"/>
      <c r="D205" s="2"/>
      <c r="E205" s="2"/>
      <c r="F205" s="2"/>
      <c r="G205" s="2"/>
      <c r="H205" s="2"/>
    </row>
    <row r="206" spans="1:8" ht="15">
      <c r="A206" s="20"/>
      <c r="B206" s="6" t="s">
        <v>166</v>
      </c>
      <c r="C206" s="57">
        <v>1000357</v>
      </c>
      <c r="D206" s="57">
        <v>215000</v>
      </c>
      <c r="E206" s="57"/>
      <c r="F206" s="57"/>
      <c r="G206" s="57"/>
      <c r="H206" s="57">
        <f>SUM(C206:G206)</f>
        <v>1215357</v>
      </c>
    </row>
    <row r="208" ht="15">
      <c r="D208" s="58"/>
    </row>
    <row r="210" spans="4:5" ht="15">
      <c r="D210" s="58"/>
      <c r="E210" s="58"/>
    </row>
  </sheetData>
  <sheetProtection/>
  <printOptions/>
  <pageMargins left="0.7" right="0.7" top="0.75" bottom="0.75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ellen</dc:creator>
  <cp:keywords/>
  <dc:description/>
  <cp:lastModifiedBy>Ellen</cp:lastModifiedBy>
  <cp:lastPrinted>2020-05-25T11:46:10Z</cp:lastPrinted>
  <dcterms:created xsi:type="dcterms:W3CDTF">2014-11-27T15:01:14Z</dcterms:created>
  <dcterms:modified xsi:type="dcterms:W3CDTF">2020-05-25T11:51:50Z</dcterms:modified>
  <cp:category/>
  <cp:version/>
  <cp:contentType/>
  <cp:contentStatus/>
</cp:coreProperties>
</file>